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 activeTab="3"/>
  </bookViews>
  <sheets>
    <sheet name="мальчики 7-8 кл  " sheetId="17" r:id="rId1"/>
    <sheet name="девочки 7-8 кл " sheetId="15" r:id="rId2"/>
    <sheet name="юноши 9-11 кл" sheetId="18" r:id="rId3"/>
    <sheet name="девушки 9-11 кл " sheetId="14" r:id="rId4"/>
  </sheets>
  <calcPr calcId="152511"/>
</workbook>
</file>

<file path=xl/calcChain.xml><?xml version="1.0" encoding="utf-8"?>
<calcChain xmlns="http://schemas.openxmlformats.org/spreadsheetml/2006/main">
  <c r="L15" i="18" l="1"/>
  <c r="J15" i="18"/>
  <c r="H15" i="18"/>
  <c r="F15" i="18"/>
  <c r="M15" i="18" s="1"/>
  <c r="F17" i="18"/>
  <c r="H17" i="18"/>
  <c r="J17" i="18"/>
  <c r="L17" i="18"/>
  <c r="F18" i="18"/>
  <c r="H18" i="18"/>
  <c r="M18" i="18" s="1"/>
  <c r="J18" i="18"/>
  <c r="L18" i="18"/>
  <c r="L8" i="18"/>
  <c r="L16" i="18"/>
  <c r="L11" i="18"/>
  <c r="L5" i="18"/>
  <c r="L9" i="18"/>
  <c r="L12" i="18"/>
  <c r="L13" i="18"/>
  <c r="L14" i="18"/>
  <c r="L3" i="18"/>
  <c r="L10" i="18"/>
  <c r="L4" i="18"/>
  <c r="L7" i="18"/>
  <c r="L6" i="18"/>
  <c r="J8" i="18"/>
  <c r="J16" i="18"/>
  <c r="J11" i="18"/>
  <c r="J5" i="18"/>
  <c r="J9" i="18"/>
  <c r="J12" i="18"/>
  <c r="J13" i="18"/>
  <c r="J14" i="18"/>
  <c r="J3" i="18"/>
  <c r="J10" i="18"/>
  <c r="J4" i="18"/>
  <c r="J7" i="18"/>
  <c r="J6" i="18"/>
  <c r="H8" i="18"/>
  <c r="H16" i="18"/>
  <c r="H11" i="18"/>
  <c r="M11" i="18" s="1"/>
  <c r="H5" i="18"/>
  <c r="H9" i="18"/>
  <c r="H12" i="18"/>
  <c r="H13" i="18"/>
  <c r="H14" i="18"/>
  <c r="H3" i="18"/>
  <c r="H10" i="18"/>
  <c r="H4" i="18"/>
  <c r="M4" i="18" s="1"/>
  <c r="H7" i="18"/>
  <c r="H6" i="18"/>
  <c r="F8" i="18"/>
  <c r="F16" i="18"/>
  <c r="F11" i="18"/>
  <c r="F5" i="18"/>
  <c r="M5" i="18" s="1"/>
  <c r="F9" i="18"/>
  <c r="F12" i="18"/>
  <c r="F13" i="18"/>
  <c r="F14" i="18"/>
  <c r="M14" i="18" s="1"/>
  <c r="F3" i="18"/>
  <c r="F10" i="18"/>
  <c r="F4" i="18"/>
  <c r="F7" i="18"/>
  <c r="F6" i="18"/>
  <c r="M6" i="18"/>
  <c r="M12" i="18"/>
  <c r="M8" i="18"/>
  <c r="M13" i="17"/>
  <c r="M12" i="17"/>
  <c r="M11" i="17"/>
  <c r="M9" i="17"/>
  <c r="M5" i="17"/>
  <c r="L14" i="17"/>
  <c r="L13" i="17"/>
  <c r="L3" i="17"/>
  <c r="L12" i="17"/>
  <c r="L7" i="17"/>
  <c r="L11" i="17"/>
  <c r="L8" i="17"/>
  <c r="L9" i="17"/>
  <c r="L6" i="17"/>
  <c r="L5" i="17"/>
  <c r="L4" i="17"/>
  <c r="L10" i="17"/>
  <c r="J14" i="17"/>
  <c r="J13" i="17"/>
  <c r="J3" i="17"/>
  <c r="J12" i="17"/>
  <c r="J7" i="17"/>
  <c r="J11" i="17"/>
  <c r="J8" i="17"/>
  <c r="J9" i="17"/>
  <c r="J6" i="17"/>
  <c r="J5" i="17"/>
  <c r="J4" i="17"/>
  <c r="J10" i="17"/>
  <c r="H14" i="17"/>
  <c r="H13" i="17"/>
  <c r="H3" i="17"/>
  <c r="H12" i="17"/>
  <c r="H7" i="17"/>
  <c r="H11" i="17"/>
  <c r="H8" i="17"/>
  <c r="H9" i="17"/>
  <c r="H6" i="17"/>
  <c r="H5" i="17"/>
  <c r="H4" i="17"/>
  <c r="H10" i="17"/>
  <c r="F14" i="17"/>
  <c r="M14" i="17" s="1"/>
  <c r="F13" i="17"/>
  <c r="F3" i="17"/>
  <c r="M3" i="17" s="1"/>
  <c r="F12" i="17"/>
  <c r="F7" i="17"/>
  <c r="M7" i="17" s="1"/>
  <c r="F11" i="17"/>
  <c r="F8" i="17"/>
  <c r="M8" i="17" s="1"/>
  <c r="F9" i="17"/>
  <c r="F6" i="17"/>
  <c r="M6" i="17" s="1"/>
  <c r="F5" i="17"/>
  <c r="F4" i="17"/>
  <c r="M4" i="17" s="1"/>
  <c r="M17" i="18" l="1"/>
  <c r="M3" i="18"/>
  <c r="M13" i="18"/>
  <c r="M10" i="18"/>
  <c r="M7" i="18"/>
  <c r="M9" i="18"/>
  <c r="M16" i="18"/>
  <c r="F10" i="17"/>
  <c r="M10" i="17" l="1"/>
  <c r="L10" i="15" l="1"/>
  <c r="L9" i="15"/>
  <c r="L7" i="15"/>
  <c r="L11" i="15"/>
  <c r="L4" i="15"/>
  <c r="L8" i="15"/>
  <c r="L5" i="15"/>
  <c r="L6" i="15"/>
  <c r="L3" i="15"/>
  <c r="J10" i="15"/>
  <c r="J9" i="15"/>
  <c r="J7" i="15"/>
  <c r="J11" i="15"/>
  <c r="J4" i="15"/>
  <c r="J8" i="15"/>
  <c r="J5" i="15"/>
  <c r="J6" i="15"/>
  <c r="J3" i="15"/>
  <c r="H10" i="15"/>
  <c r="H9" i="15"/>
  <c r="H7" i="15"/>
  <c r="H11" i="15"/>
  <c r="H4" i="15"/>
  <c r="H8" i="15"/>
  <c r="H5" i="15"/>
  <c r="M5" i="15" s="1"/>
  <c r="H6" i="15"/>
  <c r="H3" i="15"/>
  <c r="F5" i="15"/>
  <c r="F6" i="15"/>
  <c r="F8" i="15"/>
  <c r="F4" i="15"/>
  <c r="F11" i="15"/>
  <c r="F7" i="15"/>
  <c r="F9" i="15"/>
  <c r="F10" i="15"/>
  <c r="F3" i="15"/>
  <c r="L8" i="14"/>
  <c r="L4" i="14"/>
  <c r="L3" i="14"/>
  <c r="L9" i="14"/>
  <c r="L10" i="14"/>
  <c r="L5" i="14"/>
  <c r="L6" i="14"/>
  <c r="F8" i="14"/>
  <c r="F4" i="14"/>
  <c r="F3" i="14"/>
  <c r="F9" i="14"/>
  <c r="F10" i="14"/>
  <c r="F5" i="14"/>
  <c r="F6" i="14"/>
  <c r="H8" i="14"/>
  <c r="H4" i="14"/>
  <c r="H3" i="14"/>
  <c r="H9" i="14"/>
  <c r="H10" i="14"/>
  <c r="H5" i="14"/>
  <c r="H6" i="14"/>
  <c r="J8" i="14"/>
  <c r="J4" i="14"/>
  <c r="J3" i="14"/>
  <c r="J9" i="14"/>
  <c r="J10" i="14"/>
  <c r="J5" i="14"/>
  <c r="J6" i="14"/>
  <c r="M3" i="15" l="1"/>
  <c r="M9" i="15"/>
  <c r="M11" i="15"/>
  <c r="M8" i="15"/>
  <c r="M10" i="15"/>
  <c r="M7" i="15"/>
  <c r="M4" i="15"/>
  <c r="M6" i="15"/>
  <c r="M3" i="14" l="1"/>
  <c r="M8" i="14"/>
  <c r="M4" i="14"/>
  <c r="M9" i="14"/>
  <c r="M10" i="14"/>
  <c r="M5" i="14"/>
  <c r="M6" i="14"/>
</calcChain>
</file>

<file path=xl/sharedStrings.xml><?xml version="1.0" encoding="utf-8"?>
<sst xmlns="http://schemas.openxmlformats.org/spreadsheetml/2006/main" count="244" uniqueCount="105">
  <si>
    <t>№п/п</t>
  </si>
  <si>
    <t>теория</t>
  </si>
  <si>
    <t>гимнастика</t>
  </si>
  <si>
    <t>рез-т по теории</t>
  </si>
  <si>
    <t>рез-т по гимнастике</t>
  </si>
  <si>
    <t xml:space="preserve">сумма баллов </t>
  </si>
  <si>
    <t>класс</t>
  </si>
  <si>
    <t>учитель</t>
  </si>
  <si>
    <t>ОУ</t>
  </si>
  <si>
    <t>спорт игры (баскетбол)</t>
  </si>
  <si>
    <t>статус</t>
  </si>
  <si>
    <t>рез -т по с/и</t>
  </si>
  <si>
    <t>СОШ с. Кумак</t>
  </si>
  <si>
    <t>СОШ  с. Добровольское</t>
  </si>
  <si>
    <t>«Первый Новоорский лицей»</t>
  </si>
  <si>
    <t>СОШ  №4 п. Новоорск</t>
  </si>
  <si>
    <t>СОШ  №1 п. Энергетик</t>
  </si>
  <si>
    <t>СОШ  №2 п. Энергетик</t>
  </si>
  <si>
    <t>Буранов Канат Уралович</t>
  </si>
  <si>
    <t>ФИ</t>
  </si>
  <si>
    <t>СОШ  №2 п. Новоорск</t>
  </si>
  <si>
    <t>Победитель</t>
  </si>
  <si>
    <t>Призер</t>
  </si>
  <si>
    <t>Участник</t>
  </si>
  <si>
    <t>легкая атлетика</t>
  </si>
  <si>
    <t>рез-т по легкой атлетике</t>
  </si>
  <si>
    <t xml:space="preserve">СОШ №2 п. Новоорск </t>
  </si>
  <si>
    <t xml:space="preserve"> «Первый Новоорский лицей»</t>
  </si>
  <si>
    <t>СОШ №4 п. Новоорск</t>
  </si>
  <si>
    <t>Добрынина Дарья Владимировна</t>
  </si>
  <si>
    <t>Каплина Василина Викторовна</t>
  </si>
  <si>
    <t>Брызгалова  Анастасия Алексеевна</t>
  </si>
  <si>
    <t>Гаврилова Галина Алексеевна</t>
  </si>
  <si>
    <t>Уразалина Альбина Алибековна</t>
  </si>
  <si>
    <t>Сыдыкова  Дарина Сериковна</t>
  </si>
  <si>
    <t>Бекенова Алина Маратовна</t>
  </si>
  <si>
    <t>Орлова Ольга Олеговна</t>
  </si>
  <si>
    <t>Кобзева Александра Витальевна</t>
  </si>
  <si>
    <t>Абашева Эвелина Вадимовна</t>
  </si>
  <si>
    <t>Мирманова Аида Ермековна</t>
  </si>
  <si>
    <t>Мурзагельдинова Сабина Алматовна</t>
  </si>
  <si>
    <t>Суровцева Антонина Игоревна</t>
  </si>
  <si>
    <t>Танабаева Даяна Бахитовна</t>
  </si>
  <si>
    <t>Сагынбаева Асель Серикжановна</t>
  </si>
  <si>
    <t>Прозорова Виктория Михайловна</t>
  </si>
  <si>
    <t>Добрынина Василиса Владимировна</t>
  </si>
  <si>
    <t>Рахметов Ильдар Айратович</t>
  </si>
  <si>
    <t xml:space="preserve">СОШ  №2 п. Энергетик </t>
  </si>
  <si>
    <t>Кузнецов Михаил Дмитриевич</t>
  </si>
  <si>
    <t>СОШ с. Горьковское</t>
  </si>
  <si>
    <t>Рахметов Вадим Ринатович</t>
  </si>
  <si>
    <t>Кушкимбаев Евгений Кадыржанович</t>
  </si>
  <si>
    <t>Искужинов Жан Аскарович</t>
  </si>
  <si>
    <t>Евлампиев Никита Владимирович</t>
  </si>
  <si>
    <t>Литвинов Егор Евгеньевич</t>
  </si>
  <si>
    <t>СОШ №1 п. Новоорск</t>
  </si>
  <si>
    <t>Макамбетов Марсель Германович</t>
  </si>
  <si>
    <t>Карабаев Роман Рустамович</t>
  </si>
  <si>
    <t>СОШ №2 п. Новоорск</t>
  </si>
  <si>
    <t>Кручинин Денис Сергеевич</t>
  </si>
  <si>
    <t>Расмухамбетов Амир Ермекович</t>
  </si>
  <si>
    <t xml:space="preserve">«Первый Новоорский лицей» </t>
  </si>
  <si>
    <t>Ракымжанов Ануар Александрович</t>
  </si>
  <si>
    <t>Марханов Константин Николаевич</t>
  </si>
  <si>
    <t>Итоговый протокол муниципального этапа олимпиады по физической культуре 2021-2022 уч.года (мальчики 9-11  кл)</t>
  </si>
  <si>
    <t>Воробьёв Данил Юрьевич</t>
  </si>
  <si>
    <t>Лаптов Михаил Васильевич</t>
  </si>
  <si>
    <t>Корнеев Михаил Дммитриевич</t>
  </si>
  <si>
    <t>Перелыгин Илья Андреевич</t>
  </si>
  <si>
    <t>Блощицын Андрей Николаевич</t>
  </si>
  <si>
    <t>Сальменов Дастан Максатович</t>
  </si>
  <si>
    <t xml:space="preserve">СОШ с. Будамшинское </t>
  </si>
  <si>
    <t>Андреев Кирилл Иванович</t>
  </si>
  <si>
    <t>СОШ  №1 п. Новоорск</t>
  </si>
  <si>
    <t>Лободин Матвей Владимирович</t>
  </si>
  <si>
    <t>Тупицын Артем Сергеевич</t>
  </si>
  <si>
    <t>Гусейнов Самир Муратович</t>
  </si>
  <si>
    <t>Моцный Анатолий Александрович</t>
  </si>
  <si>
    <t>Жуков Василий Александрович</t>
  </si>
  <si>
    <t>Калашникова Наталья Юрьевна</t>
  </si>
  <si>
    <t>Итоговый протокол муниципального этапа олимпиады по физической культуре 2021-2022 уч.года (девушки 9-11  кл)</t>
  </si>
  <si>
    <t>Дусказинов  Байдаулет Болатович</t>
  </si>
  <si>
    <t>Тойгильдин Кирилл Васильевич</t>
  </si>
  <si>
    <t>Новов Вадим  Юрьевич</t>
  </si>
  <si>
    <t xml:space="preserve"> Гербель Надежда Георгиевна</t>
  </si>
  <si>
    <t>Сакалов Бауржан Курмангалеевич</t>
  </si>
  <si>
    <t>Ширшов Сергей Александрович</t>
  </si>
  <si>
    <t>Кусаев Рустам Максутович</t>
  </si>
  <si>
    <t xml:space="preserve"> Глебов Валерий Львович</t>
  </si>
  <si>
    <t>Глебов Валерий Львович</t>
  </si>
  <si>
    <t>Турабаев Ергоныс Айтымишевич</t>
  </si>
  <si>
    <t>Воронцов Артём Сергеевич</t>
  </si>
  <si>
    <t>Смульский Виктор Фёдорович</t>
  </si>
  <si>
    <t>Жакасов Кенен Галисович</t>
  </si>
  <si>
    <t>Смульская  Надежда Георгиевна</t>
  </si>
  <si>
    <t>Гербель Надежда Георгиевна</t>
  </si>
  <si>
    <t>Шинкаренко Юлия Игоревна</t>
  </si>
  <si>
    <t>Карабаев Рустам Жакслыкович</t>
  </si>
  <si>
    <t>Сальменов Максат Куанышпаевич</t>
  </si>
  <si>
    <t>Филипчик Ирина Геннадьевна</t>
  </si>
  <si>
    <t>Умурзаков Арман Бейбиткельдинович</t>
  </si>
  <si>
    <t>Итоговый протокол муниципального этапа олимпиады по физической культуре 2021-2022 уч.года (мальчики 7-8  кл)</t>
  </si>
  <si>
    <t>Итоговый протокол муниципального этапа олимпиады по физической культуре 2021-2022 уч.года (девочки 7-8  кл)</t>
  </si>
  <si>
    <t>СОШ   п. Гранитный</t>
  </si>
  <si>
    <t xml:space="preserve">СОШ   п. Гранитный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</si>
</sst>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Alignment="1">
      <alignment wrapText="1"/>
    </xf>
    <xf numFmtId="0" fontId="3" fillId="0" borderId="0" xfId="0" applyFont="1"/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 wrapText="1"/>
    </xf>
    <xf numFmtId="2" fontId="2" fillId="6" borderId="6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6" borderId="6" xfId="0" applyNumberFormat="1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6" borderId="11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3" fillId="6" borderId="7" xfId="0" applyNumberFormat="1" applyFont="1" applyFill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2" fontId="2" fillId="5" borderId="5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/>
    </xf>
    <xf numFmtId="0" fontId="2" fillId="5" borderId="5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0" fontId="3" fillId="5" borderId="8" xfId="0" applyNumberFormat="1" applyFont="1" applyFill="1" applyBorder="1" applyAlignment="1">
      <alignment horizontal="center" vertical="center"/>
    </xf>
    <xf numFmtId="0" fontId="3" fillId="5" borderId="6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8" borderId="12" xfId="0" applyNumberFormat="1" applyFont="1" applyFill="1" applyBorder="1" applyAlignment="1">
      <alignment horizontal="center" vertical="center" wrapText="1"/>
    </xf>
    <xf numFmtId="2" fontId="7" fillId="4" borderId="13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7" borderId="14" xfId="0" applyFont="1" applyFill="1" applyBorder="1" applyAlignment="1">
      <alignment horizontal="center" vertical="center" wrapText="1"/>
    </xf>
    <xf numFmtId="0" fontId="0" fillId="9" borderId="0" xfId="0" applyFill="1"/>
    <xf numFmtId="0" fontId="2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opLeftCell="A3" zoomScale="80" zoomScaleNormal="80" workbookViewId="0">
      <selection activeCell="O1" sqref="O1:O1048576"/>
    </sheetView>
  </sheetViews>
  <sheetFormatPr defaultRowHeight="18.75" x14ac:dyDescent="0.25"/>
  <cols>
    <col min="1" max="1" width="9.140625" style="2"/>
    <col min="2" max="2" width="35.140625" style="1" customWidth="1"/>
    <col min="3" max="3" width="32.85546875" style="2" customWidth="1"/>
    <col min="4" max="4" width="9.140625" style="5"/>
    <col min="5" max="5" width="10.7109375" style="2" customWidth="1"/>
    <col min="6" max="6" width="10.42578125" style="2" customWidth="1"/>
    <col min="7" max="7" width="11" style="2" bestFit="1" customWidth="1"/>
    <col min="8" max="9" width="9.140625" style="2"/>
    <col min="10" max="10" width="11.28515625" style="2" bestFit="1" customWidth="1"/>
    <col min="11" max="11" width="12.7109375" style="6" customWidth="1"/>
    <col min="12" max="12" width="12.85546875" style="2" customWidth="1"/>
    <col min="13" max="13" width="12.5703125" style="2" customWidth="1"/>
    <col min="14" max="14" width="16.28515625" style="2" customWidth="1"/>
    <col min="15" max="15" width="39.5703125" style="90" customWidth="1"/>
    <col min="16" max="20" width="9.140625" hidden="1" customWidth="1"/>
  </cols>
  <sheetData>
    <row r="1" spans="1:20" ht="54" customHeight="1" thickBot="1" x14ac:dyDescent="0.3">
      <c r="A1" s="88" t="s">
        <v>101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75.75" thickBot="1" x14ac:dyDescent="0.35">
      <c r="A2" s="28" t="s">
        <v>0</v>
      </c>
      <c r="B2" s="19" t="s">
        <v>19</v>
      </c>
      <c r="C2" s="19" t="s">
        <v>8</v>
      </c>
      <c r="D2" s="36" t="s">
        <v>6</v>
      </c>
      <c r="E2" s="53" t="s">
        <v>1</v>
      </c>
      <c r="F2" s="49" t="s">
        <v>3</v>
      </c>
      <c r="G2" s="53" t="s">
        <v>2</v>
      </c>
      <c r="H2" s="49" t="s">
        <v>4</v>
      </c>
      <c r="I2" s="53" t="s">
        <v>9</v>
      </c>
      <c r="J2" s="49" t="s">
        <v>11</v>
      </c>
      <c r="K2" s="81" t="s">
        <v>24</v>
      </c>
      <c r="L2" s="49" t="s">
        <v>25</v>
      </c>
      <c r="M2" s="48" t="s">
        <v>5</v>
      </c>
      <c r="N2" s="71" t="s">
        <v>10</v>
      </c>
      <c r="O2" s="38" t="s">
        <v>7</v>
      </c>
      <c r="P2" s="3"/>
      <c r="Q2" s="3"/>
      <c r="R2" s="4"/>
      <c r="S2" s="4"/>
      <c r="T2" s="4"/>
    </row>
    <row r="3" spans="1:20" ht="33.950000000000003" customHeight="1" thickBot="1" x14ac:dyDescent="0.35">
      <c r="A3" s="29">
        <v>1</v>
      </c>
      <c r="B3" s="30" t="s">
        <v>68</v>
      </c>
      <c r="C3" s="31" t="s">
        <v>16</v>
      </c>
      <c r="D3" s="31">
        <v>8</v>
      </c>
      <c r="E3" s="77">
        <v>9</v>
      </c>
      <c r="F3" s="49">
        <f t="shared" ref="F3:F14" si="0">30*E3/10</f>
        <v>27</v>
      </c>
      <c r="G3" s="77">
        <v>8.9</v>
      </c>
      <c r="H3" s="49">
        <f t="shared" ref="H3:H14" si="1">30*G3/8.95</f>
        <v>29.832402234636874</v>
      </c>
      <c r="I3" s="77">
        <v>20.89</v>
      </c>
      <c r="J3" s="49">
        <f t="shared" ref="J3:J14" si="2">20*20.89/I3</f>
        <v>20</v>
      </c>
      <c r="K3" s="81">
        <v>104.68</v>
      </c>
      <c r="L3" s="49">
        <f t="shared" ref="L3:L14" si="3">20*96.45/K3</f>
        <v>18.427588842185706</v>
      </c>
      <c r="M3" s="48">
        <f t="shared" ref="M3:M14" si="4">F3+H3+J3+L3</f>
        <v>95.259991076822587</v>
      </c>
      <c r="N3" s="72" t="s">
        <v>21</v>
      </c>
      <c r="O3" s="62" t="s">
        <v>79</v>
      </c>
      <c r="P3" s="3"/>
      <c r="Q3" s="3"/>
      <c r="R3" s="4"/>
      <c r="S3" s="4"/>
      <c r="T3" s="4"/>
    </row>
    <row r="4" spans="1:20" ht="33.950000000000003" customHeight="1" thickBot="1" x14ac:dyDescent="0.35">
      <c r="A4" s="32">
        <v>2</v>
      </c>
      <c r="B4" s="30" t="s">
        <v>78</v>
      </c>
      <c r="C4" s="31" t="s">
        <v>15</v>
      </c>
      <c r="D4" s="31">
        <v>8</v>
      </c>
      <c r="E4" s="77">
        <v>10</v>
      </c>
      <c r="F4" s="49">
        <f t="shared" si="0"/>
        <v>30</v>
      </c>
      <c r="G4" s="77">
        <v>8.23</v>
      </c>
      <c r="H4" s="49">
        <f t="shared" si="1"/>
        <v>27.586592178770953</v>
      </c>
      <c r="I4" s="77">
        <v>29.43</v>
      </c>
      <c r="J4" s="49">
        <f t="shared" si="2"/>
        <v>14.196398233095481</v>
      </c>
      <c r="K4" s="81">
        <v>106.9</v>
      </c>
      <c r="L4" s="49">
        <f t="shared" si="3"/>
        <v>18.044901777362021</v>
      </c>
      <c r="M4" s="48">
        <f t="shared" si="4"/>
        <v>89.827892189228464</v>
      </c>
      <c r="N4" s="71" t="s">
        <v>22</v>
      </c>
      <c r="O4" s="62" t="s">
        <v>100</v>
      </c>
      <c r="P4" s="3"/>
      <c r="Q4" s="3"/>
      <c r="R4" s="4"/>
      <c r="S4" s="4"/>
      <c r="T4" s="4"/>
    </row>
    <row r="5" spans="1:20" ht="33.950000000000003" customHeight="1" thickBot="1" x14ac:dyDescent="0.35">
      <c r="A5" s="29">
        <v>3</v>
      </c>
      <c r="B5" s="30" t="s">
        <v>77</v>
      </c>
      <c r="C5" s="31" t="s">
        <v>27</v>
      </c>
      <c r="D5" s="31">
        <v>8</v>
      </c>
      <c r="E5" s="78">
        <v>7</v>
      </c>
      <c r="F5" s="49">
        <f t="shared" si="0"/>
        <v>21</v>
      </c>
      <c r="G5" s="78">
        <v>8.9499999999999993</v>
      </c>
      <c r="H5" s="49">
        <f t="shared" si="1"/>
        <v>30.000000000000004</v>
      </c>
      <c r="I5" s="77">
        <v>30</v>
      </c>
      <c r="J5" s="49">
        <f t="shared" si="2"/>
        <v>13.926666666666668</v>
      </c>
      <c r="K5" s="81">
        <v>99.48</v>
      </c>
      <c r="L5" s="49">
        <f t="shared" si="3"/>
        <v>19.39083232810615</v>
      </c>
      <c r="M5" s="48">
        <f t="shared" si="4"/>
        <v>84.317498994772819</v>
      </c>
      <c r="N5" s="71" t="s">
        <v>22</v>
      </c>
      <c r="O5" s="89" t="s">
        <v>93</v>
      </c>
      <c r="P5" s="3"/>
      <c r="Q5" s="3"/>
      <c r="R5" s="4"/>
      <c r="S5" s="4"/>
      <c r="T5" s="4"/>
    </row>
    <row r="6" spans="1:20" ht="33.950000000000003" customHeight="1" thickBot="1" x14ac:dyDescent="0.35">
      <c r="A6" s="32">
        <v>4</v>
      </c>
      <c r="B6" s="30" t="s">
        <v>76</v>
      </c>
      <c r="C6" s="31" t="s">
        <v>27</v>
      </c>
      <c r="D6" s="31">
        <v>7</v>
      </c>
      <c r="E6" s="77">
        <v>8</v>
      </c>
      <c r="F6" s="49">
        <f t="shared" si="0"/>
        <v>24</v>
      </c>
      <c r="G6" s="77">
        <v>8.4</v>
      </c>
      <c r="H6" s="49">
        <f t="shared" si="1"/>
        <v>28.156424581005588</v>
      </c>
      <c r="I6" s="77">
        <v>35.06</v>
      </c>
      <c r="J6" s="49">
        <f t="shared" si="2"/>
        <v>11.916714204221334</v>
      </c>
      <c r="K6" s="81">
        <v>112.58</v>
      </c>
      <c r="L6" s="49">
        <f t="shared" si="3"/>
        <v>17.134482146029491</v>
      </c>
      <c r="M6" s="48">
        <f t="shared" si="4"/>
        <v>81.2076209312564</v>
      </c>
      <c r="N6" s="71" t="s">
        <v>22</v>
      </c>
      <c r="O6" s="89" t="s">
        <v>93</v>
      </c>
      <c r="P6" s="3"/>
      <c r="Q6" s="3"/>
      <c r="R6" s="4"/>
      <c r="S6" s="4"/>
      <c r="T6" s="4"/>
    </row>
    <row r="7" spans="1:20" ht="33.950000000000003" customHeight="1" thickBot="1" x14ac:dyDescent="0.35">
      <c r="A7" s="29">
        <v>5</v>
      </c>
      <c r="B7" s="30" t="s">
        <v>70</v>
      </c>
      <c r="C7" s="31" t="s">
        <v>71</v>
      </c>
      <c r="D7" s="31">
        <v>7</v>
      </c>
      <c r="E7" s="77">
        <v>8</v>
      </c>
      <c r="F7" s="49">
        <f t="shared" si="0"/>
        <v>24</v>
      </c>
      <c r="G7" s="77">
        <v>7.03</v>
      </c>
      <c r="H7" s="49">
        <f t="shared" si="1"/>
        <v>23.564245810055869</v>
      </c>
      <c r="I7" s="77">
        <v>31.56</v>
      </c>
      <c r="J7" s="49">
        <f t="shared" si="2"/>
        <v>13.238276299112801</v>
      </c>
      <c r="K7" s="81">
        <v>96.45</v>
      </c>
      <c r="L7" s="49">
        <f t="shared" si="3"/>
        <v>20</v>
      </c>
      <c r="M7" s="48">
        <f t="shared" si="4"/>
        <v>80.802522109168663</v>
      </c>
      <c r="N7" s="71" t="s">
        <v>22</v>
      </c>
      <c r="O7" s="62" t="s">
        <v>98</v>
      </c>
      <c r="P7" s="3"/>
      <c r="Q7" s="3"/>
      <c r="R7" s="4"/>
      <c r="S7" s="4"/>
      <c r="T7" s="4"/>
    </row>
    <row r="8" spans="1:20" ht="33.950000000000003" customHeight="1" thickBot="1" x14ac:dyDescent="0.35">
      <c r="A8" s="29">
        <v>6</v>
      </c>
      <c r="B8" s="30" t="s">
        <v>74</v>
      </c>
      <c r="C8" s="33" t="s">
        <v>20</v>
      </c>
      <c r="D8" s="31">
        <v>7</v>
      </c>
      <c r="E8" s="77">
        <v>8</v>
      </c>
      <c r="F8" s="49">
        <f t="shared" si="0"/>
        <v>24</v>
      </c>
      <c r="G8" s="77">
        <v>5.4</v>
      </c>
      <c r="H8" s="49">
        <f t="shared" si="1"/>
        <v>18.100558659217878</v>
      </c>
      <c r="I8" s="77">
        <v>28.75</v>
      </c>
      <c r="J8" s="49">
        <f t="shared" si="2"/>
        <v>14.532173913043479</v>
      </c>
      <c r="K8" s="81">
        <v>100.58</v>
      </c>
      <c r="L8" s="49">
        <f t="shared" si="3"/>
        <v>19.178763173593161</v>
      </c>
      <c r="M8" s="48">
        <f t="shared" si="4"/>
        <v>75.811495745854529</v>
      </c>
      <c r="N8" s="70" t="s">
        <v>22</v>
      </c>
      <c r="O8" s="62" t="s">
        <v>92</v>
      </c>
      <c r="P8" s="3"/>
      <c r="Q8" s="3"/>
      <c r="R8" s="4"/>
      <c r="S8" s="4"/>
      <c r="T8" s="4"/>
    </row>
    <row r="9" spans="1:20" ht="33.950000000000003" customHeight="1" thickBot="1" x14ac:dyDescent="0.35">
      <c r="A9" s="26">
        <v>7</v>
      </c>
      <c r="B9" s="30" t="s">
        <v>75</v>
      </c>
      <c r="C9" s="31" t="s">
        <v>20</v>
      </c>
      <c r="D9" s="31">
        <v>7</v>
      </c>
      <c r="E9" s="79">
        <v>7</v>
      </c>
      <c r="F9" s="49">
        <f t="shared" si="0"/>
        <v>21</v>
      </c>
      <c r="G9" s="79">
        <v>6.7</v>
      </c>
      <c r="H9" s="49">
        <f t="shared" si="1"/>
        <v>22.458100558659218</v>
      </c>
      <c r="I9" s="80">
        <v>33</v>
      </c>
      <c r="J9" s="49">
        <f t="shared" si="2"/>
        <v>12.66060606060606</v>
      </c>
      <c r="K9" s="82">
        <v>110.67</v>
      </c>
      <c r="L9" s="49">
        <f t="shared" si="3"/>
        <v>17.430197885605853</v>
      </c>
      <c r="M9" s="48">
        <f t="shared" si="4"/>
        <v>73.548904504871132</v>
      </c>
      <c r="N9" s="71" t="s">
        <v>23</v>
      </c>
      <c r="O9" s="62" t="s">
        <v>91</v>
      </c>
      <c r="P9" s="3"/>
      <c r="Q9" s="3"/>
      <c r="R9" s="4"/>
      <c r="S9" s="4"/>
      <c r="T9" s="4"/>
    </row>
    <row r="10" spans="1:20" ht="33.950000000000003" customHeight="1" thickBot="1" x14ac:dyDescent="0.35">
      <c r="A10" s="29">
        <v>8</v>
      </c>
      <c r="B10" s="30" t="s">
        <v>65</v>
      </c>
      <c r="C10" s="31" t="s">
        <v>17</v>
      </c>
      <c r="D10" s="31">
        <v>7</v>
      </c>
      <c r="E10" s="78">
        <v>7</v>
      </c>
      <c r="F10" s="49">
        <f t="shared" si="0"/>
        <v>21</v>
      </c>
      <c r="G10" s="78">
        <v>6.76</v>
      </c>
      <c r="H10" s="49">
        <f t="shared" si="1"/>
        <v>22.659217877094971</v>
      </c>
      <c r="I10" s="77">
        <v>37.15</v>
      </c>
      <c r="J10" s="49">
        <f t="shared" si="2"/>
        <v>11.246298788694483</v>
      </c>
      <c r="K10" s="81">
        <v>106.15</v>
      </c>
      <c r="L10" s="49">
        <f t="shared" si="3"/>
        <v>18.172397550635893</v>
      </c>
      <c r="M10" s="48">
        <f t="shared" si="4"/>
        <v>73.077914216425341</v>
      </c>
      <c r="N10" s="71" t="s">
        <v>23</v>
      </c>
      <c r="O10" s="62" t="s">
        <v>96</v>
      </c>
      <c r="P10" s="3"/>
      <c r="Q10" s="3"/>
      <c r="R10" s="4"/>
      <c r="S10" s="4"/>
      <c r="T10" s="4"/>
    </row>
    <row r="11" spans="1:20" ht="33.950000000000003" customHeight="1" thickBot="1" x14ac:dyDescent="0.35">
      <c r="A11" s="26">
        <v>9</v>
      </c>
      <c r="B11" s="34" t="s">
        <v>72</v>
      </c>
      <c r="C11" s="31" t="s">
        <v>73</v>
      </c>
      <c r="D11" s="31">
        <v>7</v>
      </c>
      <c r="E11" s="77">
        <v>4</v>
      </c>
      <c r="F11" s="49">
        <f t="shared" si="0"/>
        <v>12</v>
      </c>
      <c r="G11" s="77">
        <v>8.0299999999999994</v>
      </c>
      <c r="H11" s="49">
        <f t="shared" si="1"/>
        <v>26.916201117318437</v>
      </c>
      <c r="I11" s="77">
        <v>30.19</v>
      </c>
      <c r="J11" s="49">
        <f t="shared" si="2"/>
        <v>13.839019542894999</v>
      </c>
      <c r="K11" s="81">
        <v>109.82</v>
      </c>
      <c r="L11" s="49">
        <f t="shared" si="3"/>
        <v>17.565106537971225</v>
      </c>
      <c r="M11" s="48">
        <f t="shared" si="4"/>
        <v>70.320327198184657</v>
      </c>
      <c r="N11" s="76" t="s">
        <v>23</v>
      </c>
      <c r="O11" s="62" t="s">
        <v>99</v>
      </c>
      <c r="P11" s="3"/>
      <c r="Q11" s="3"/>
      <c r="R11" s="4"/>
      <c r="S11" s="4"/>
      <c r="T11" s="4"/>
    </row>
    <row r="12" spans="1:20" ht="33.950000000000003" customHeight="1" thickBot="1" x14ac:dyDescent="0.35">
      <c r="A12" s="26">
        <v>10</v>
      </c>
      <c r="B12" s="23" t="s">
        <v>69</v>
      </c>
      <c r="C12" s="24" t="s">
        <v>13</v>
      </c>
      <c r="D12" s="24">
        <v>6</v>
      </c>
      <c r="E12" s="77">
        <v>3</v>
      </c>
      <c r="F12" s="49">
        <f t="shared" si="0"/>
        <v>9</v>
      </c>
      <c r="G12" s="77">
        <v>8.35</v>
      </c>
      <c r="H12" s="49">
        <f t="shared" si="1"/>
        <v>27.988826815642462</v>
      </c>
      <c r="I12" s="77">
        <v>28.32</v>
      </c>
      <c r="J12" s="49">
        <f t="shared" si="2"/>
        <v>14.752824858757062</v>
      </c>
      <c r="K12" s="81">
        <v>111.82</v>
      </c>
      <c r="L12" s="49">
        <f t="shared" si="3"/>
        <v>17.250939009121804</v>
      </c>
      <c r="M12" s="48">
        <f t="shared" si="4"/>
        <v>68.992590683521328</v>
      </c>
      <c r="N12" s="76" t="s">
        <v>23</v>
      </c>
      <c r="O12" s="62" t="s">
        <v>87</v>
      </c>
      <c r="P12" s="3"/>
      <c r="Q12" s="3"/>
      <c r="R12" s="4"/>
      <c r="S12" s="4"/>
      <c r="T12" s="4"/>
    </row>
    <row r="13" spans="1:20" ht="33.950000000000003" customHeight="1" thickBot="1" x14ac:dyDescent="0.35">
      <c r="A13" s="35">
        <v>11</v>
      </c>
      <c r="B13" s="23" t="s">
        <v>67</v>
      </c>
      <c r="C13" s="24" t="s">
        <v>17</v>
      </c>
      <c r="D13" s="24">
        <v>8</v>
      </c>
      <c r="E13" s="77">
        <v>7</v>
      </c>
      <c r="F13" s="49">
        <f t="shared" si="0"/>
        <v>21</v>
      </c>
      <c r="G13" s="77">
        <v>5.3</v>
      </c>
      <c r="H13" s="49">
        <f t="shared" si="1"/>
        <v>17.765363128491622</v>
      </c>
      <c r="I13" s="77">
        <v>29.36</v>
      </c>
      <c r="J13" s="49">
        <f t="shared" si="2"/>
        <v>14.230245231607631</v>
      </c>
      <c r="K13" s="81">
        <v>126.15</v>
      </c>
      <c r="L13" s="49">
        <f t="shared" si="3"/>
        <v>15.291319857312722</v>
      </c>
      <c r="M13" s="48">
        <f t="shared" si="4"/>
        <v>68.286928217411969</v>
      </c>
      <c r="N13" s="76" t="s">
        <v>23</v>
      </c>
      <c r="O13" s="89" t="s">
        <v>95</v>
      </c>
      <c r="P13" s="3"/>
      <c r="Q13" s="3"/>
      <c r="R13" s="4"/>
      <c r="S13" s="4"/>
      <c r="T13" s="4"/>
    </row>
    <row r="14" spans="1:20" ht="33.950000000000003" customHeight="1" thickBot="1" x14ac:dyDescent="0.35">
      <c r="A14" s="35">
        <v>12</v>
      </c>
      <c r="B14" s="23" t="s">
        <v>66</v>
      </c>
      <c r="C14" s="24" t="s">
        <v>17</v>
      </c>
      <c r="D14" s="24">
        <v>7</v>
      </c>
      <c r="E14" s="78">
        <v>4</v>
      </c>
      <c r="F14" s="49">
        <f t="shared" si="0"/>
        <v>12</v>
      </c>
      <c r="G14" s="78">
        <v>5.3</v>
      </c>
      <c r="H14" s="49">
        <f t="shared" si="1"/>
        <v>17.765363128491622</v>
      </c>
      <c r="I14" s="77">
        <v>42.75</v>
      </c>
      <c r="J14" s="49">
        <f t="shared" si="2"/>
        <v>9.773099415204678</v>
      </c>
      <c r="K14" s="81">
        <v>109.77</v>
      </c>
      <c r="L14" s="49">
        <f t="shared" si="3"/>
        <v>17.573107406395192</v>
      </c>
      <c r="M14" s="48">
        <f t="shared" si="4"/>
        <v>57.111569950091493</v>
      </c>
      <c r="N14" s="76" t="s">
        <v>23</v>
      </c>
      <c r="O14" s="62" t="s">
        <v>96</v>
      </c>
      <c r="P14" s="3"/>
      <c r="Q14" s="3"/>
      <c r="R14" s="4"/>
      <c r="S14" s="4"/>
      <c r="T14" s="4"/>
    </row>
  </sheetData>
  <sortState ref="B3:M14">
    <sortCondition descending="1" ref="M3:M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A2" zoomScale="80" zoomScaleNormal="80" workbookViewId="0">
      <selection activeCell="O3" sqref="O3:O11"/>
    </sheetView>
  </sheetViews>
  <sheetFormatPr defaultRowHeight="18.75" x14ac:dyDescent="0.3"/>
  <cols>
    <col min="1" max="1" width="9.140625" style="2"/>
    <col min="2" max="2" width="31.42578125" style="1" customWidth="1"/>
    <col min="3" max="3" width="32.85546875" style="87" customWidth="1"/>
    <col min="4" max="4" width="9.140625" style="5"/>
    <col min="5" max="5" width="10.7109375" style="2" customWidth="1"/>
    <col min="6" max="6" width="10.42578125" style="2" customWidth="1"/>
    <col min="7" max="7" width="11" style="2" bestFit="1" customWidth="1"/>
    <col min="8" max="9" width="9.140625" style="2"/>
    <col min="10" max="10" width="11.28515625" style="2" bestFit="1" customWidth="1"/>
    <col min="11" max="11" width="12.7109375" style="6" customWidth="1"/>
    <col min="12" max="12" width="12.85546875" style="2" customWidth="1"/>
    <col min="13" max="13" width="12.5703125" style="2" customWidth="1"/>
    <col min="14" max="14" width="16.28515625" style="2" customWidth="1"/>
    <col min="15" max="15" width="39.5703125" style="7" customWidth="1"/>
    <col min="16" max="20" width="9.140625" hidden="1" customWidth="1"/>
  </cols>
  <sheetData>
    <row r="1" spans="1:20" ht="54" customHeight="1" thickBot="1" x14ac:dyDescent="0.3">
      <c r="A1" s="91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ht="75.75" thickBot="1" x14ac:dyDescent="0.35">
      <c r="A2" s="19" t="s">
        <v>0</v>
      </c>
      <c r="B2" s="19" t="s">
        <v>19</v>
      </c>
      <c r="C2" s="20" t="s">
        <v>8</v>
      </c>
      <c r="D2" s="36" t="s">
        <v>6</v>
      </c>
      <c r="E2" s="49" t="s">
        <v>1</v>
      </c>
      <c r="F2" s="53" t="s">
        <v>3</v>
      </c>
      <c r="G2" s="49" t="s">
        <v>2</v>
      </c>
      <c r="H2" s="53" t="s">
        <v>4</v>
      </c>
      <c r="I2" s="49" t="s">
        <v>9</v>
      </c>
      <c r="J2" s="53" t="s">
        <v>11</v>
      </c>
      <c r="K2" s="52" t="s">
        <v>24</v>
      </c>
      <c r="L2" s="53" t="s">
        <v>25</v>
      </c>
      <c r="M2" s="48" t="s">
        <v>5</v>
      </c>
      <c r="N2" s="71" t="s">
        <v>10</v>
      </c>
      <c r="O2" s="38" t="s">
        <v>7</v>
      </c>
      <c r="P2" s="3"/>
      <c r="Q2" s="3"/>
      <c r="R2" s="4"/>
      <c r="S2" s="4"/>
      <c r="T2" s="4"/>
    </row>
    <row r="3" spans="1:20" ht="33.950000000000003" customHeight="1" thickBot="1" x14ac:dyDescent="0.35">
      <c r="A3" s="21">
        <v>1</v>
      </c>
      <c r="B3" s="17" t="s">
        <v>37</v>
      </c>
      <c r="C3" s="22" t="s">
        <v>16</v>
      </c>
      <c r="D3" s="22">
        <v>8</v>
      </c>
      <c r="E3" s="51">
        <v>8</v>
      </c>
      <c r="F3" s="53">
        <f t="shared" ref="F3:F11" si="0">30*E3/10</f>
        <v>24</v>
      </c>
      <c r="G3" s="51">
        <v>9.6</v>
      </c>
      <c r="H3" s="53">
        <f t="shared" ref="H3:H11" si="1">30*G3/9.6</f>
        <v>30</v>
      </c>
      <c r="I3" s="50">
        <v>24.92</v>
      </c>
      <c r="J3" s="53">
        <f t="shared" ref="J3:J11" si="2">20*24.26/I3</f>
        <v>19.470304975922954</v>
      </c>
      <c r="K3" s="52">
        <v>138.37</v>
      </c>
      <c r="L3" s="53">
        <f t="shared" ref="L3:L11" si="3">20*112.89/K3</f>
        <v>16.317120763171207</v>
      </c>
      <c r="M3" s="48">
        <f t="shared" ref="M3:M11" si="4">F3+H3+J3+L3</f>
        <v>89.787425739094161</v>
      </c>
      <c r="N3" s="72" t="s">
        <v>21</v>
      </c>
      <c r="O3" s="62" t="s">
        <v>79</v>
      </c>
      <c r="P3" s="3"/>
      <c r="Q3" s="3"/>
      <c r="R3" s="4"/>
      <c r="S3" s="4"/>
      <c r="T3" s="4"/>
    </row>
    <row r="4" spans="1:20" ht="33.950000000000003" customHeight="1" thickBot="1" x14ac:dyDescent="0.35">
      <c r="A4" s="21">
        <v>2</v>
      </c>
      <c r="B4" s="23" t="s">
        <v>42</v>
      </c>
      <c r="C4" s="24" t="s">
        <v>14</v>
      </c>
      <c r="D4" s="24">
        <v>8</v>
      </c>
      <c r="E4" s="50">
        <v>7</v>
      </c>
      <c r="F4" s="53">
        <f t="shared" si="0"/>
        <v>21</v>
      </c>
      <c r="G4" s="50">
        <v>8.75</v>
      </c>
      <c r="H4" s="53">
        <f t="shared" si="1"/>
        <v>27.34375</v>
      </c>
      <c r="I4" s="50">
        <v>24.26</v>
      </c>
      <c r="J4" s="53">
        <f t="shared" si="2"/>
        <v>20</v>
      </c>
      <c r="K4" s="52">
        <v>114.09</v>
      </c>
      <c r="L4" s="53">
        <f t="shared" si="3"/>
        <v>19.789639758085723</v>
      </c>
      <c r="M4" s="48">
        <f t="shared" si="4"/>
        <v>88.133389758085727</v>
      </c>
      <c r="N4" s="72" t="s">
        <v>22</v>
      </c>
      <c r="O4" s="89" t="s">
        <v>93</v>
      </c>
      <c r="P4" s="3"/>
      <c r="Q4" s="3"/>
      <c r="R4" s="4"/>
      <c r="S4" s="4"/>
      <c r="T4" s="4"/>
    </row>
    <row r="5" spans="1:20" ht="33.950000000000003" customHeight="1" thickBot="1" x14ac:dyDescent="0.35">
      <c r="A5" s="25">
        <v>3</v>
      </c>
      <c r="B5" s="23" t="s">
        <v>44</v>
      </c>
      <c r="C5" s="24" t="s">
        <v>28</v>
      </c>
      <c r="D5" s="24">
        <v>7</v>
      </c>
      <c r="E5" s="50">
        <v>10</v>
      </c>
      <c r="F5" s="53">
        <f t="shared" si="0"/>
        <v>30</v>
      </c>
      <c r="G5" s="50">
        <v>7.3</v>
      </c>
      <c r="H5" s="53">
        <f t="shared" si="1"/>
        <v>22.8125</v>
      </c>
      <c r="I5" s="50">
        <v>34.619999999999997</v>
      </c>
      <c r="J5" s="53">
        <f t="shared" si="2"/>
        <v>14.015020219526289</v>
      </c>
      <c r="K5" s="52">
        <v>118.87</v>
      </c>
      <c r="L5" s="53">
        <f t="shared" si="3"/>
        <v>18.993858837385378</v>
      </c>
      <c r="M5" s="48">
        <f t="shared" si="4"/>
        <v>85.821379056911667</v>
      </c>
      <c r="N5" s="71" t="s">
        <v>22</v>
      </c>
      <c r="O5" s="62" t="s">
        <v>100</v>
      </c>
      <c r="P5" s="3"/>
      <c r="Q5" s="3"/>
      <c r="R5" s="4"/>
      <c r="S5" s="4"/>
      <c r="T5" s="4"/>
    </row>
    <row r="6" spans="1:20" ht="33.950000000000003" customHeight="1" thickBot="1" x14ac:dyDescent="0.35">
      <c r="A6" s="21">
        <v>4</v>
      </c>
      <c r="B6" s="23" t="s">
        <v>45</v>
      </c>
      <c r="C6" s="24" t="s">
        <v>17</v>
      </c>
      <c r="D6" s="24">
        <v>7</v>
      </c>
      <c r="E6" s="54">
        <v>9</v>
      </c>
      <c r="F6" s="53">
        <f t="shared" si="0"/>
        <v>27</v>
      </c>
      <c r="G6" s="56">
        <v>6.73</v>
      </c>
      <c r="H6" s="53">
        <f t="shared" si="1"/>
        <v>21.03125</v>
      </c>
      <c r="I6" s="56">
        <v>26.28</v>
      </c>
      <c r="J6" s="53">
        <f t="shared" si="2"/>
        <v>18.462709284627095</v>
      </c>
      <c r="K6" s="57">
        <v>119.62</v>
      </c>
      <c r="L6" s="53">
        <f t="shared" si="3"/>
        <v>18.874770105333557</v>
      </c>
      <c r="M6" s="58">
        <f t="shared" si="4"/>
        <v>85.368729389960649</v>
      </c>
      <c r="N6" s="73" t="s">
        <v>22</v>
      </c>
      <c r="O6" s="89" t="s">
        <v>96</v>
      </c>
      <c r="P6" s="3"/>
      <c r="Q6" s="3"/>
      <c r="R6" s="4"/>
      <c r="S6" s="4"/>
      <c r="T6" s="4"/>
    </row>
    <row r="7" spans="1:20" ht="33.950000000000003" customHeight="1" thickBot="1" x14ac:dyDescent="0.35">
      <c r="A7" s="21">
        <v>5</v>
      </c>
      <c r="B7" s="23" t="s">
        <v>40</v>
      </c>
      <c r="C7" s="24" t="s">
        <v>104</v>
      </c>
      <c r="D7" s="24">
        <v>8</v>
      </c>
      <c r="E7" s="55">
        <v>6</v>
      </c>
      <c r="F7" s="53">
        <f t="shared" si="0"/>
        <v>18</v>
      </c>
      <c r="G7" s="51">
        <v>9</v>
      </c>
      <c r="H7" s="53">
        <f t="shared" si="1"/>
        <v>28.125</v>
      </c>
      <c r="I7" s="50">
        <v>28.94</v>
      </c>
      <c r="J7" s="53">
        <f t="shared" si="2"/>
        <v>16.765722183828611</v>
      </c>
      <c r="K7" s="52">
        <v>112.89</v>
      </c>
      <c r="L7" s="53">
        <f t="shared" si="3"/>
        <v>20</v>
      </c>
      <c r="M7" s="48">
        <f t="shared" si="4"/>
        <v>82.890722183828615</v>
      </c>
      <c r="N7" s="70" t="s">
        <v>22</v>
      </c>
      <c r="O7" s="62" t="s">
        <v>97</v>
      </c>
      <c r="P7" s="3"/>
      <c r="Q7" s="3"/>
      <c r="R7" s="4"/>
      <c r="S7" s="4"/>
      <c r="T7" s="4"/>
    </row>
    <row r="8" spans="1:20" ht="33.950000000000003" customHeight="1" thickBot="1" x14ac:dyDescent="0.35">
      <c r="A8" s="26">
        <v>6</v>
      </c>
      <c r="B8" s="23" t="s">
        <v>43</v>
      </c>
      <c r="C8" s="24" t="s">
        <v>14</v>
      </c>
      <c r="D8" s="24">
        <v>8</v>
      </c>
      <c r="E8" s="50">
        <v>8</v>
      </c>
      <c r="F8" s="53">
        <f t="shared" si="0"/>
        <v>24</v>
      </c>
      <c r="G8" s="50">
        <v>7.9</v>
      </c>
      <c r="H8" s="53">
        <f t="shared" si="1"/>
        <v>24.6875</v>
      </c>
      <c r="I8" s="50">
        <v>29.19</v>
      </c>
      <c r="J8" s="53">
        <f t="shared" si="2"/>
        <v>16.622130866735183</v>
      </c>
      <c r="K8" s="52">
        <v>136.30000000000001</v>
      </c>
      <c r="L8" s="53">
        <f t="shared" si="3"/>
        <v>16.564930300807042</v>
      </c>
      <c r="M8" s="48">
        <f t="shared" si="4"/>
        <v>81.874561167542225</v>
      </c>
      <c r="N8" s="76" t="s">
        <v>23</v>
      </c>
      <c r="O8" s="89" t="s">
        <v>93</v>
      </c>
      <c r="P8" s="3"/>
      <c r="Q8" s="3"/>
      <c r="R8" s="4"/>
      <c r="S8" s="4"/>
      <c r="T8" s="4"/>
    </row>
    <row r="9" spans="1:20" ht="33.950000000000003" customHeight="1" thickBot="1" x14ac:dyDescent="0.35">
      <c r="A9" s="27">
        <v>7</v>
      </c>
      <c r="B9" s="23" t="s">
        <v>39</v>
      </c>
      <c r="C9" s="17" t="s">
        <v>103</v>
      </c>
      <c r="D9" s="24">
        <v>8</v>
      </c>
      <c r="E9" s="51">
        <v>7</v>
      </c>
      <c r="F9" s="53">
        <f t="shared" si="0"/>
        <v>21</v>
      </c>
      <c r="G9" s="51">
        <v>8.43</v>
      </c>
      <c r="H9" s="53">
        <f t="shared" si="1"/>
        <v>26.34375</v>
      </c>
      <c r="I9" s="50">
        <v>34.409999999999997</v>
      </c>
      <c r="J9" s="53">
        <f t="shared" si="2"/>
        <v>14.100552165068297</v>
      </c>
      <c r="K9" s="52">
        <v>117.5</v>
      </c>
      <c r="L9" s="53">
        <f t="shared" si="3"/>
        <v>19.215319148936171</v>
      </c>
      <c r="M9" s="48">
        <f t="shared" si="4"/>
        <v>80.659621314004468</v>
      </c>
      <c r="N9" s="76" t="s">
        <v>23</v>
      </c>
      <c r="O9" s="62" t="s">
        <v>97</v>
      </c>
      <c r="P9" s="3"/>
      <c r="Q9" s="3"/>
      <c r="R9" s="4"/>
      <c r="S9" s="4"/>
      <c r="T9" s="4"/>
    </row>
    <row r="10" spans="1:20" ht="33.950000000000003" customHeight="1" thickBot="1" x14ac:dyDescent="0.35">
      <c r="A10" s="27">
        <v>8</v>
      </c>
      <c r="B10" s="23" t="s">
        <v>38</v>
      </c>
      <c r="C10" s="17" t="s">
        <v>103</v>
      </c>
      <c r="D10" s="24">
        <v>7</v>
      </c>
      <c r="E10" s="50">
        <v>5</v>
      </c>
      <c r="F10" s="53">
        <f t="shared" si="0"/>
        <v>15</v>
      </c>
      <c r="G10" s="50">
        <v>8.67</v>
      </c>
      <c r="H10" s="53">
        <f t="shared" si="1"/>
        <v>27.093750000000004</v>
      </c>
      <c r="I10" s="50">
        <v>33.15</v>
      </c>
      <c r="J10" s="53">
        <f t="shared" si="2"/>
        <v>14.636500754147814</v>
      </c>
      <c r="K10" s="52">
        <v>127.95</v>
      </c>
      <c r="L10" s="53">
        <f t="shared" si="3"/>
        <v>17.645955451348183</v>
      </c>
      <c r="M10" s="48">
        <f t="shared" si="4"/>
        <v>74.376206205496004</v>
      </c>
      <c r="N10" s="76" t="s">
        <v>23</v>
      </c>
      <c r="O10" s="89" t="s">
        <v>88</v>
      </c>
      <c r="P10" s="3"/>
      <c r="Q10" s="3"/>
      <c r="R10" s="4"/>
      <c r="S10" s="4"/>
      <c r="T10" s="4"/>
    </row>
    <row r="11" spans="1:20" ht="33.950000000000003" customHeight="1" thickBot="1" x14ac:dyDescent="0.35">
      <c r="A11" s="27">
        <v>9</v>
      </c>
      <c r="B11" s="23" t="s">
        <v>41</v>
      </c>
      <c r="C11" s="24" t="s">
        <v>26</v>
      </c>
      <c r="D11" s="24">
        <v>8</v>
      </c>
      <c r="E11" s="51">
        <v>7</v>
      </c>
      <c r="F11" s="53">
        <f t="shared" si="0"/>
        <v>21</v>
      </c>
      <c r="G11" s="51">
        <v>6.57</v>
      </c>
      <c r="H11" s="53">
        <f t="shared" si="1"/>
        <v>20.531250000000004</v>
      </c>
      <c r="I11" s="50">
        <v>44.19</v>
      </c>
      <c r="J11" s="53">
        <f t="shared" si="2"/>
        <v>10.979859696763976</v>
      </c>
      <c r="K11" s="52">
        <v>118.38</v>
      </c>
      <c r="L11" s="53">
        <f t="shared" si="3"/>
        <v>19.072478459199193</v>
      </c>
      <c r="M11" s="48">
        <f t="shared" si="4"/>
        <v>71.58358815596317</v>
      </c>
      <c r="N11" s="76" t="s">
        <v>23</v>
      </c>
      <c r="O11" s="89" t="s">
        <v>92</v>
      </c>
      <c r="P11" s="3"/>
      <c r="Q11" s="3"/>
      <c r="R11" s="4"/>
      <c r="S11" s="4"/>
      <c r="T11" s="4"/>
    </row>
  </sheetData>
  <sortState ref="B4:M11">
    <sortCondition descending="1" ref="M4:M11"/>
  </sortState>
  <mergeCells count="1">
    <mergeCell ref="A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A2" zoomScale="80" zoomScaleNormal="80" workbookViewId="0">
      <selection activeCell="O1" sqref="O1:O1048576"/>
    </sheetView>
  </sheetViews>
  <sheetFormatPr defaultRowHeight="18.75" x14ac:dyDescent="0.25"/>
  <cols>
    <col min="1" max="1" width="9.140625" style="2"/>
    <col min="2" max="2" width="35.140625" style="1" customWidth="1"/>
    <col min="3" max="3" width="32.85546875" style="2" customWidth="1"/>
    <col min="4" max="4" width="9.140625" style="5"/>
    <col min="5" max="5" width="10.7109375" style="2" customWidth="1"/>
    <col min="6" max="6" width="10.42578125" style="2" customWidth="1"/>
    <col min="7" max="7" width="11" style="2" bestFit="1" customWidth="1"/>
    <col min="8" max="9" width="9.140625" style="2"/>
    <col min="10" max="10" width="11.28515625" style="2" bestFit="1" customWidth="1"/>
    <col min="11" max="11" width="12.7109375" style="6" customWidth="1"/>
    <col min="12" max="12" width="12.85546875" style="2" customWidth="1"/>
    <col min="13" max="13" width="12.5703125" style="2" customWidth="1"/>
    <col min="14" max="14" width="16.28515625" style="85" customWidth="1"/>
    <col min="15" max="15" width="39.5703125" style="90" customWidth="1"/>
    <col min="16" max="20" width="9.140625" hidden="1" customWidth="1"/>
  </cols>
  <sheetData>
    <row r="1" spans="1:20" ht="54" customHeight="1" thickBot="1" x14ac:dyDescent="0.3">
      <c r="A1" s="88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75.75" thickBot="1" x14ac:dyDescent="0.35">
      <c r="A2" s="38" t="s">
        <v>0</v>
      </c>
      <c r="B2" s="38" t="s">
        <v>19</v>
      </c>
      <c r="C2" s="38" t="s">
        <v>8</v>
      </c>
      <c r="D2" s="59" t="s">
        <v>6</v>
      </c>
      <c r="E2" s="12" t="s">
        <v>1</v>
      </c>
      <c r="F2" s="8" t="s">
        <v>3</v>
      </c>
      <c r="G2" s="12" t="s">
        <v>2</v>
      </c>
      <c r="H2" s="8" t="s">
        <v>4</v>
      </c>
      <c r="I2" s="12" t="s">
        <v>9</v>
      </c>
      <c r="J2" s="8" t="s">
        <v>11</v>
      </c>
      <c r="K2" s="60" t="s">
        <v>24</v>
      </c>
      <c r="L2" s="8" t="s">
        <v>25</v>
      </c>
      <c r="M2" s="9" t="s">
        <v>5</v>
      </c>
      <c r="N2" s="10" t="s">
        <v>10</v>
      </c>
      <c r="O2" s="38" t="s">
        <v>7</v>
      </c>
      <c r="P2" s="3"/>
      <c r="Q2" s="3"/>
      <c r="R2" s="4"/>
      <c r="S2" s="4"/>
      <c r="T2" s="4"/>
    </row>
    <row r="3" spans="1:20" ht="33.950000000000003" customHeight="1" thickBot="1" x14ac:dyDescent="0.35">
      <c r="A3" s="40">
        <v>1</v>
      </c>
      <c r="B3" s="67" t="s">
        <v>57</v>
      </c>
      <c r="C3" s="67" t="s">
        <v>58</v>
      </c>
      <c r="D3" s="67">
        <v>10</v>
      </c>
      <c r="E3" s="63">
        <v>10</v>
      </c>
      <c r="F3" s="8">
        <f t="shared" ref="F3:F18" si="0">30*E3/10</f>
        <v>30</v>
      </c>
      <c r="G3" s="63">
        <v>9.1300000000000008</v>
      </c>
      <c r="H3" s="8">
        <f t="shared" ref="H3:H18" si="1">30*G3/9.5</f>
        <v>28.831578947368424</v>
      </c>
      <c r="I3" s="61">
        <v>21.96</v>
      </c>
      <c r="J3" s="8">
        <f t="shared" ref="J3:J18" si="2">20*21.94/I3</f>
        <v>19.981785063752277</v>
      </c>
      <c r="K3" s="60">
        <v>90.79</v>
      </c>
      <c r="L3" s="8">
        <f t="shared" ref="L3:L18" si="3">20*90.79/K3</f>
        <v>20</v>
      </c>
      <c r="M3" s="9">
        <f t="shared" ref="M3:M18" si="4">F3+H3+J3+L3</f>
        <v>98.813364011120711</v>
      </c>
      <c r="N3" s="69" t="s">
        <v>21</v>
      </c>
      <c r="O3" s="83" t="s">
        <v>91</v>
      </c>
      <c r="P3" s="3"/>
      <c r="Q3" s="3"/>
      <c r="R3" s="4"/>
      <c r="S3" s="4"/>
      <c r="T3" s="4"/>
    </row>
    <row r="4" spans="1:20" ht="33.950000000000003" customHeight="1" thickBot="1" x14ac:dyDescent="0.35">
      <c r="A4" s="40">
        <v>2</v>
      </c>
      <c r="B4" s="67" t="s">
        <v>60</v>
      </c>
      <c r="C4" s="67" t="s">
        <v>61</v>
      </c>
      <c r="D4" s="67">
        <v>9</v>
      </c>
      <c r="E4" s="61">
        <v>9</v>
      </c>
      <c r="F4" s="8">
        <f t="shared" si="0"/>
        <v>27</v>
      </c>
      <c r="G4" s="61">
        <v>9.5</v>
      </c>
      <c r="H4" s="8">
        <f t="shared" si="1"/>
        <v>30</v>
      </c>
      <c r="I4" s="61">
        <v>23.69</v>
      </c>
      <c r="J4" s="8">
        <f t="shared" si="2"/>
        <v>18.52258336850992</v>
      </c>
      <c r="K4" s="60">
        <v>104.82</v>
      </c>
      <c r="L4" s="8">
        <f t="shared" si="3"/>
        <v>17.323029956115249</v>
      </c>
      <c r="M4" s="9">
        <f t="shared" si="4"/>
        <v>92.845613324625162</v>
      </c>
      <c r="N4" s="70" t="s">
        <v>22</v>
      </c>
      <c r="O4" s="83" t="s">
        <v>93</v>
      </c>
      <c r="P4" s="3"/>
      <c r="Q4" s="3"/>
      <c r="R4" s="4"/>
      <c r="S4" s="4"/>
      <c r="T4" s="4"/>
    </row>
    <row r="5" spans="1:20" ht="33.950000000000003" customHeight="1" thickBot="1" x14ac:dyDescent="0.35">
      <c r="A5" s="40">
        <v>3</v>
      </c>
      <c r="B5" s="67" t="s">
        <v>51</v>
      </c>
      <c r="C5" s="47" t="s">
        <v>13</v>
      </c>
      <c r="D5" s="47">
        <v>10</v>
      </c>
      <c r="E5" s="61">
        <v>8</v>
      </c>
      <c r="F5" s="8">
        <f t="shared" si="0"/>
        <v>24</v>
      </c>
      <c r="G5" s="61">
        <v>9.1999999999999993</v>
      </c>
      <c r="H5" s="8">
        <f t="shared" si="1"/>
        <v>29.05263157894737</v>
      </c>
      <c r="I5" s="61">
        <v>21.94</v>
      </c>
      <c r="J5" s="8">
        <f t="shared" si="2"/>
        <v>20</v>
      </c>
      <c r="K5" s="60">
        <v>95.3</v>
      </c>
      <c r="L5" s="8">
        <f t="shared" si="3"/>
        <v>19.053515215110181</v>
      </c>
      <c r="M5" s="9">
        <f t="shared" si="4"/>
        <v>92.106146794057551</v>
      </c>
      <c r="N5" s="70" t="s">
        <v>22</v>
      </c>
      <c r="O5" s="83" t="s">
        <v>87</v>
      </c>
      <c r="P5" s="3"/>
      <c r="Q5" s="3"/>
      <c r="R5" s="4"/>
      <c r="S5" s="4"/>
      <c r="T5" s="4"/>
    </row>
    <row r="6" spans="1:20" ht="33.950000000000003" customHeight="1" thickBot="1" x14ac:dyDescent="0.35">
      <c r="A6" s="40">
        <v>4</v>
      </c>
      <c r="B6" s="67" t="s">
        <v>63</v>
      </c>
      <c r="C6" s="67" t="s">
        <v>28</v>
      </c>
      <c r="D6" s="67">
        <v>11</v>
      </c>
      <c r="E6" s="63">
        <v>10</v>
      </c>
      <c r="F6" s="8">
        <f t="shared" si="0"/>
        <v>30</v>
      </c>
      <c r="G6" s="63">
        <v>9.33</v>
      </c>
      <c r="H6" s="8">
        <f t="shared" si="1"/>
        <v>29.463157894736838</v>
      </c>
      <c r="I6" s="61">
        <v>31.06</v>
      </c>
      <c r="J6" s="8">
        <f t="shared" si="2"/>
        <v>14.127495170637477</v>
      </c>
      <c r="K6" s="60">
        <v>100.48</v>
      </c>
      <c r="L6" s="8">
        <f t="shared" si="3"/>
        <v>18.071257961783441</v>
      </c>
      <c r="M6" s="9">
        <f t="shared" si="4"/>
        <v>91.661911027157757</v>
      </c>
      <c r="N6" s="70" t="s">
        <v>22</v>
      </c>
      <c r="O6" s="62" t="s">
        <v>100</v>
      </c>
      <c r="P6" s="3"/>
      <c r="Q6" s="3"/>
      <c r="R6" s="4"/>
      <c r="S6" s="4"/>
      <c r="T6" s="4"/>
    </row>
    <row r="7" spans="1:20" ht="33.950000000000003" customHeight="1" thickBot="1" x14ac:dyDescent="0.35">
      <c r="A7" s="40">
        <v>5</v>
      </c>
      <c r="B7" s="67" t="s">
        <v>62</v>
      </c>
      <c r="C7" s="67" t="s">
        <v>28</v>
      </c>
      <c r="D7" s="67">
        <v>10</v>
      </c>
      <c r="E7" s="61">
        <v>10</v>
      </c>
      <c r="F7" s="8">
        <f t="shared" si="0"/>
        <v>30</v>
      </c>
      <c r="G7" s="61">
        <v>9.33</v>
      </c>
      <c r="H7" s="8">
        <f t="shared" si="1"/>
        <v>29.463157894736838</v>
      </c>
      <c r="I7" s="61">
        <v>36.619999999999997</v>
      </c>
      <c r="J7" s="8">
        <f t="shared" si="2"/>
        <v>11.982523211359913</v>
      </c>
      <c r="K7" s="60">
        <v>105.18</v>
      </c>
      <c r="L7" s="8">
        <f t="shared" si="3"/>
        <v>17.263738353299107</v>
      </c>
      <c r="M7" s="9">
        <f t="shared" si="4"/>
        <v>88.70941945939586</v>
      </c>
      <c r="N7" s="70" t="s">
        <v>22</v>
      </c>
      <c r="O7" s="62" t="s">
        <v>100</v>
      </c>
      <c r="P7" s="3"/>
      <c r="Q7" s="3"/>
      <c r="R7" s="4"/>
      <c r="S7" s="4"/>
      <c r="T7" s="4"/>
    </row>
    <row r="8" spans="1:20" ht="33.950000000000003" customHeight="1" thickBot="1" x14ac:dyDescent="0.35">
      <c r="A8" s="40">
        <v>6</v>
      </c>
      <c r="B8" s="47" t="s">
        <v>48</v>
      </c>
      <c r="C8" s="47" t="s">
        <v>16</v>
      </c>
      <c r="D8" s="47">
        <v>9</v>
      </c>
      <c r="E8" s="61">
        <v>9</v>
      </c>
      <c r="F8" s="8">
        <f t="shared" si="0"/>
        <v>27</v>
      </c>
      <c r="G8" s="61">
        <v>9.25</v>
      </c>
      <c r="H8" s="8">
        <f t="shared" si="1"/>
        <v>29.210526315789473</v>
      </c>
      <c r="I8" s="61">
        <v>28.96</v>
      </c>
      <c r="J8" s="8">
        <f t="shared" si="2"/>
        <v>15.151933701657459</v>
      </c>
      <c r="K8" s="60">
        <v>106.5</v>
      </c>
      <c r="L8" s="8">
        <f t="shared" si="3"/>
        <v>17.049765258215963</v>
      </c>
      <c r="M8" s="9">
        <f t="shared" si="4"/>
        <v>88.412225275662905</v>
      </c>
      <c r="N8" s="70" t="s">
        <v>22</v>
      </c>
      <c r="O8" s="83" t="s">
        <v>18</v>
      </c>
      <c r="P8" s="3"/>
      <c r="Q8" s="3"/>
      <c r="R8" s="4"/>
      <c r="S8" s="4"/>
      <c r="T8" s="4"/>
    </row>
    <row r="9" spans="1:20" ht="33.950000000000003" customHeight="1" thickBot="1" x14ac:dyDescent="0.35">
      <c r="A9" s="40">
        <v>7</v>
      </c>
      <c r="B9" s="67" t="s">
        <v>83</v>
      </c>
      <c r="C9" s="47" t="s">
        <v>13</v>
      </c>
      <c r="D9" s="47">
        <v>9</v>
      </c>
      <c r="E9" s="64">
        <v>8</v>
      </c>
      <c r="F9" s="8">
        <f t="shared" si="0"/>
        <v>24</v>
      </c>
      <c r="G9" s="64">
        <v>8.4499999999999993</v>
      </c>
      <c r="H9" s="8">
        <f t="shared" si="1"/>
        <v>26.684210526315788</v>
      </c>
      <c r="I9" s="65">
        <v>26.4</v>
      </c>
      <c r="J9" s="8">
        <f t="shared" si="2"/>
        <v>16.621212121212121</v>
      </c>
      <c r="K9" s="66">
        <v>96.05</v>
      </c>
      <c r="L9" s="8">
        <f t="shared" si="3"/>
        <v>18.904737116085375</v>
      </c>
      <c r="M9" s="9">
        <f t="shared" si="4"/>
        <v>86.210159763613277</v>
      </c>
      <c r="N9" s="70" t="s">
        <v>22</v>
      </c>
      <c r="O9" s="83" t="s">
        <v>87</v>
      </c>
      <c r="P9" s="3"/>
      <c r="Q9" s="3"/>
      <c r="R9" s="4"/>
      <c r="S9" s="4"/>
      <c r="T9" s="4"/>
    </row>
    <row r="10" spans="1:20" ht="33.950000000000003" customHeight="1" thickBot="1" x14ac:dyDescent="0.35">
      <c r="A10" s="40">
        <v>8</v>
      </c>
      <c r="B10" s="67" t="s">
        <v>59</v>
      </c>
      <c r="C10" s="67" t="s">
        <v>20</v>
      </c>
      <c r="D10" s="67">
        <v>11</v>
      </c>
      <c r="E10" s="61">
        <v>7</v>
      </c>
      <c r="F10" s="8">
        <f t="shared" si="0"/>
        <v>21</v>
      </c>
      <c r="G10" s="61">
        <v>8.43</v>
      </c>
      <c r="H10" s="8">
        <f t="shared" si="1"/>
        <v>26.621052631578944</v>
      </c>
      <c r="I10" s="61">
        <v>23.06</v>
      </c>
      <c r="J10" s="8">
        <f t="shared" si="2"/>
        <v>19.028620988725066</v>
      </c>
      <c r="K10" s="60">
        <v>95.66</v>
      </c>
      <c r="L10" s="8">
        <f t="shared" si="3"/>
        <v>18.981810579134436</v>
      </c>
      <c r="M10" s="9">
        <f t="shared" si="4"/>
        <v>85.631484199438447</v>
      </c>
      <c r="N10" s="70" t="s">
        <v>22</v>
      </c>
      <c r="O10" s="83" t="s">
        <v>92</v>
      </c>
      <c r="P10" s="3"/>
      <c r="Q10" s="3"/>
      <c r="R10" s="4"/>
      <c r="S10" s="4"/>
      <c r="T10" s="4"/>
    </row>
    <row r="11" spans="1:20" ht="33.950000000000003" customHeight="1" thickBot="1" x14ac:dyDescent="0.35">
      <c r="A11" s="40">
        <v>9</v>
      </c>
      <c r="B11" s="67" t="s">
        <v>82</v>
      </c>
      <c r="C11" s="47" t="s">
        <v>49</v>
      </c>
      <c r="D11" s="47">
        <v>11</v>
      </c>
      <c r="E11" s="61">
        <v>5</v>
      </c>
      <c r="F11" s="8">
        <f t="shared" si="0"/>
        <v>15</v>
      </c>
      <c r="G11" s="61">
        <v>8.77</v>
      </c>
      <c r="H11" s="8">
        <f t="shared" si="1"/>
        <v>27.694736842105261</v>
      </c>
      <c r="I11" s="61">
        <v>22.75</v>
      </c>
      <c r="J11" s="8">
        <f t="shared" si="2"/>
        <v>19.287912087912087</v>
      </c>
      <c r="K11" s="60">
        <v>93.23</v>
      </c>
      <c r="L11" s="8">
        <f t="shared" si="3"/>
        <v>19.476563337981336</v>
      </c>
      <c r="M11" s="9">
        <f t="shared" si="4"/>
        <v>81.45921226799868</v>
      </c>
      <c r="N11" s="84" t="s">
        <v>23</v>
      </c>
      <c r="O11" s="83" t="s">
        <v>85</v>
      </c>
      <c r="P11" s="3"/>
      <c r="Q11" s="3"/>
      <c r="R11" s="4"/>
      <c r="S11" s="4"/>
      <c r="T11" s="4"/>
    </row>
    <row r="12" spans="1:20" ht="33.950000000000003" customHeight="1" thickBot="1" x14ac:dyDescent="0.35">
      <c r="A12" s="40">
        <v>10</v>
      </c>
      <c r="B12" s="67" t="s">
        <v>52</v>
      </c>
      <c r="C12" s="67" t="s">
        <v>103</v>
      </c>
      <c r="D12" s="67">
        <v>11</v>
      </c>
      <c r="E12" s="63">
        <v>7</v>
      </c>
      <c r="F12" s="8">
        <f t="shared" si="0"/>
        <v>21</v>
      </c>
      <c r="G12" s="63">
        <v>7.67</v>
      </c>
      <c r="H12" s="8">
        <f t="shared" si="1"/>
        <v>24.221052631578946</v>
      </c>
      <c r="I12" s="61">
        <v>25.34</v>
      </c>
      <c r="J12" s="8">
        <f t="shared" si="2"/>
        <v>17.316495659037095</v>
      </c>
      <c r="K12" s="60">
        <v>110.77</v>
      </c>
      <c r="L12" s="8">
        <f t="shared" si="3"/>
        <v>16.392525051909363</v>
      </c>
      <c r="M12" s="9">
        <f t="shared" si="4"/>
        <v>78.930073342525404</v>
      </c>
      <c r="N12" s="84" t="s">
        <v>23</v>
      </c>
      <c r="O12" s="83" t="s">
        <v>88</v>
      </c>
      <c r="P12" s="3"/>
      <c r="Q12" s="3"/>
      <c r="R12" s="4"/>
      <c r="S12" s="4"/>
      <c r="T12" s="4"/>
    </row>
    <row r="13" spans="1:20" ht="33.950000000000003" customHeight="1" thickBot="1" x14ac:dyDescent="0.35">
      <c r="A13" s="40">
        <v>11</v>
      </c>
      <c r="B13" s="67" t="s">
        <v>53</v>
      </c>
      <c r="C13" s="67" t="s">
        <v>103</v>
      </c>
      <c r="D13" s="67">
        <v>10</v>
      </c>
      <c r="E13" s="63">
        <v>7</v>
      </c>
      <c r="F13" s="8">
        <f t="shared" si="0"/>
        <v>21</v>
      </c>
      <c r="G13" s="63">
        <v>7.23</v>
      </c>
      <c r="H13" s="8">
        <f t="shared" si="1"/>
        <v>22.831578947368421</v>
      </c>
      <c r="I13" s="61">
        <v>27.15</v>
      </c>
      <c r="J13" s="8">
        <f t="shared" si="2"/>
        <v>16.162062615101291</v>
      </c>
      <c r="K13" s="60">
        <v>104.95</v>
      </c>
      <c r="L13" s="8">
        <f t="shared" si="3"/>
        <v>17.301572177227253</v>
      </c>
      <c r="M13" s="9">
        <f t="shared" si="4"/>
        <v>77.295213739696962</v>
      </c>
      <c r="N13" s="84" t="s">
        <v>23</v>
      </c>
      <c r="O13" s="83" t="s">
        <v>89</v>
      </c>
      <c r="P13" s="3"/>
      <c r="Q13" s="3"/>
      <c r="R13" s="4"/>
      <c r="S13" s="4"/>
      <c r="T13" s="4"/>
    </row>
    <row r="14" spans="1:20" ht="33.950000000000003" customHeight="1" thickBot="1" x14ac:dyDescent="0.35">
      <c r="A14" s="40">
        <v>12</v>
      </c>
      <c r="B14" s="68" t="s">
        <v>54</v>
      </c>
      <c r="C14" s="67" t="s">
        <v>55</v>
      </c>
      <c r="D14" s="67">
        <v>10</v>
      </c>
      <c r="E14" s="63">
        <v>7</v>
      </c>
      <c r="F14" s="8">
        <f t="shared" si="0"/>
        <v>21</v>
      </c>
      <c r="G14" s="63">
        <v>7.17</v>
      </c>
      <c r="H14" s="8">
        <f t="shared" si="1"/>
        <v>22.642105263157895</v>
      </c>
      <c r="I14" s="61">
        <v>27.91</v>
      </c>
      <c r="J14" s="8">
        <f t="shared" si="2"/>
        <v>15.721963453959155</v>
      </c>
      <c r="K14" s="60">
        <v>104.93</v>
      </c>
      <c r="L14" s="8">
        <f t="shared" si="3"/>
        <v>17.304869913275517</v>
      </c>
      <c r="M14" s="9">
        <f t="shared" si="4"/>
        <v>76.668938630392574</v>
      </c>
      <c r="N14" s="84" t="s">
        <v>23</v>
      </c>
      <c r="O14" s="83" t="s">
        <v>90</v>
      </c>
      <c r="P14" s="3"/>
      <c r="Q14" s="3"/>
      <c r="R14" s="4"/>
      <c r="S14" s="4"/>
      <c r="T14" s="4"/>
    </row>
    <row r="15" spans="1:20" ht="33.950000000000003" customHeight="1" thickBot="1" x14ac:dyDescent="0.35">
      <c r="A15" s="40">
        <v>13</v>
      </c>
      <c r="B15" s="67" t="s">
        <v>46</v>
      </c>
      <c r="C15" s="47" t="s">
        <v>47</v>
      </c>
      <c r="D15" s="47">
        <v>9</v>
      </c>
      <c r="E15" s="61">
        <v>6</v>
      </c>
      <c r="F15" s="8">
        <f t="shared" si="0"/>
        <v>18</v>
      </c>
      <c r="G15" s="61">
        <v>5.57</v>
      </c>
      <c r="H15" s="8">
        <f t="shared" si="1"/>
        <v>17.589473684210528</v>
      </c>
      <c r="I15" s="61">
        <v>24.69</v>
      </c>
      <c r="J15" s="8">
        <f t="shared" si="2"/>
        <v>17.772377480761442</v>
      </c>
      <c r="K15" s="60">
        <v>97</v>
      </c>
      <c r="L15" s="8">
        <f t="shared" si="3"/>
        <v>18.71958762886598</v>
      </c>
      <c r="M15" s="9">
        <f t="shared" si="4"/>
        <v>72.081438793837947</v>
      </c>
      <c r="N15" s="84" t="s">
        <v>23</v>
      </c>
      <c r="O15" s="62" t="s">
        <v>84</v>
      </c>
      <c r="P15" s="3"/>
      <c r="Q15" s="3"/>
      <c r="R15" s="4"/>
      <c r="S15" s="4"/>
      <c r="T15" s="4"/>
    </row>
    <row r="16" spans="1:20" ht="33.950000000000003" customHeight="1" thickBot="1" x14ac:dyDescent="0.35">
      <c r="A16" s="40">
        <v>14</v>
      </c>
      <c r="B16" s="67" t="s">
        <v>81</v>
      </c>
      <c r="C16" s="67" t="s">
        <v>49</v>
      </c>
      <c r="D16" s="67">
        <v>11</v>
      </c>
      <c r="E16" s="63">
        <v>5</v>
      </c>
      <c r="F16" s="8">
        <f t="shared" si="0"/>
        <v>15</v>
      </c>
      <c r="G16" s="63">
        <v>8.6</v>
      </c>
      <c r="H16" s="8">
        <f t="shared" si="1"/>
        <v>27.157894736842106</v>
      </c>
      <c r="I16" s="61">
        <v>33.64</v>
      </c>
      <c r="J16" s="8">
        <f t="shared" si="2"/>
        <v>13.043995243757431</v>
      </c>
      <c r="K16" s="60">
        <v>101.55</v>
      </c>
      <c r="L16" s="8">
        <f t="shared" si="3"/>
        <v>17.880846873461351</v>
      </c>
      <c r="M16" s="9">
        <f t="shared" si="4"/>
        <v>73.082736854060897</v>
      </c>
      <c r="N16" s="84" t="s">
        <v>23</v>
      </c>
      <c r="O16" s="83" t="s">
        <v>85</v>
      </c>
      <c r="P16" s="3"/>
      <c r="Q16" s="3"/>
      <c r="R16" s="4"/>
      <c r="S16" s="4"/>
      <c r="T16" s="4"/>
    </row>
    <row r="17" spans="1:20" ht="33.950000000000003" customHeight="1" thickBot="1" x14ac:dyDescent="0.35">
      <c r="A17" s="39">
        <v>15</v>
      </c>
      <c r="B17" s="68" t="s">
        <v>56</v>
      </c>
      <c r="C17" s="67" t="s">
        <v>55</v>
      </c>
      <c r="D17" s="67">
        <v>10</v>
      </c>
      <c r="E17" s="63">
        <v>5</v>
      </c>
      <c r="F17" s="8">
        <f t="shared" si="0"/>
        <v>15</v>
      </c>
      <c r="G17" s="63">
        <v>6.8</v>
      </c>
      <c r="H17" s="8">
        <f t="shared" si="1"/>
        <v>21.473684210526315</v>
      </c>
      <c r="I17" s="61">
        <v>30.56</v>
      </c>
      <c r="J17" s="8">
        <f t="shared" si="2"/>
        <v>14.358638743455499</v>
      </c>
      <c r="K17" s="60">
        <v>101.87</v>
      </c>
      <c r="L17" s="8">
        <f t="shared" si="3"/>
        <v>17.824678511828804</v>
      </c>
      <c r="M17" s="9">
        <f t="shared" si="4"/>
        <v>68.657001465810623</v>
      </c>
      <c r="N17" s="84" t="s">
        <v>23</v>
      </c>
      <c r="O17" s="83" t="s">
        <v>90</v>
      </c>
      <c r="P17" s="3"/>
      <c r="Q17" s="3"/>
      <c r="R17" s="4"/>
      <c r="S17" s="4"/>
      <c r="T17" s="4"/>
    </row>
    <row r="18" spans="1:20" ht="33.950000000000003" customHeight="1" thickBot="1" x14ac:dyDescent="0.35">
      <c r="A18" s="39">
        <v>16</v>
      </c>
      <c r="B18" s="67" t="s">
        <v>50</v>
      </c>
      <c r="C18" s="67" t="s">
        <v>12</v>
      </c>
      <c r="D18" s="47">
        <v>10</v>
      </c>
      <c r="E18" s="61">
        <v>5</v>
      </c>
      <c r="F18" s="8">
        <f t="shared" si="0"/>
        <v>15</v>
      </c>
      <c r="G18" s="61">
        <v>5.9</v>
      </c>
      <c r="H18" s="8">
        <f t="shared" si="1"/>
        <v>18.631578947368421</v>
      </c>
      <c r="I18" s="61">
        <v>30.68</v>
      </c>
      <c r="J18" s="8">
        <f t="shared" si="2"/>
        <v>14.302477183833117</v>
      </c>
      <c r="K18" s="60">
        <v>100.76</v>
      </c>
      <c r="L18" s="8">
        <f t="shared" si="3"/>
        <v>18.021040095275904</v>
      </c>
      <c r="M18" s="9">
        <f t="shared" si="4"/>
        <v>65.955096226477451</v>
      </c>
      <c r="N18" s="84" t="s">
        <v>23</v>
      </c>
      <c r="O18" s="83" t="s">
        <v>86</v>
      </c>
      <c r="P18" s="3"/>
      <c r="Q18" s="3"/>
      <c r="R18" s="4"/>
      <c r="S18" s="4"/>
      <c r="T18" s="4"/>
    </row>
  </sheetData>
  <sortState ref="A4:O18">
    <sortCondition descending="1" ref="M4:M1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80" zoomScaleNormal="80" workbookViewId="0">
      <selection activeCell="B3" sqref="B3"/>
    </sheetView>
  </sheetViews>
  <sheetFormatPr defaultRowHeight="18.75" x14ac:dyDescent="0.25"/>
  <cols>
    <col min="1" max="1" width="9.140625" style="2"/>
    <col min="2" max="2" width="31.42578125" style="1" customWidth="1"/>
    <col min="3" max="3" width="32.85546875" style="2" customWidth="1"/>
    <col min="4" max="4" width="9.140625" style="5"/>
    <col min="5" max="5" width="10.7109375" style="2" customWidth="1"/>
    <col min="6" max="6" width="10.42578125" style="2" customWidth="1"/>
    <col min="7" max="7" width="11" style="2" bestFit="1" customWidth="1"/>
    <col min="8" max="9" width="9.140625" style="2"/>
    <col min="10" max="10" width="11.28515625" style="2" bestFit="1" customWidth="1"/>
    <col min="11" max="11" width="12.7109375" style="6" customWidth="1"/>
    <col min="12" max="12" width="12.85546875" style="2" customWidth="1"/>
    <col min="13" max="13" width="12.5703125" style="2" customWidth="1"/>
    <col min="14" max="14" width="16.28515625" style="2" customWidth="1"/>
    <col min="15" max="15" width="39.5703125" style="90" customWidth="1"/>
    <col min="16" max="20" width="9.140625" hidden="1" customWidth="1"/>
  </cols>
  <sheetData>
    <row r="1" spans="1:20" ht="54" customHeight="1" thickBot="1" x14ac:dyDescent="0.3">
      <c r="A1" s="88" t="s">
        <v>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0" ht="75.75" thickBot="1" x14ac:dyDescent="0.35">
      <c r="A2" s="14" t="s">
        <v>0</v>
      </c>
      <c r="B2" s="14" t="s">
        <v>19</v>
      </c>
      <c r="C2" s="14" t="s">
        <v>8</v>
      </c>
      <c r="D2" s="37" t="s">
        <v>6</v>
      </c>
      <c r="E2" s="8" t="s">
        <v>1</v>
      </c>
      <c r="F2" s="12" t="s">
        <v>3</v>
      </c>
      <c r="G2" s="8" t="s">
        <v>2</v>
      </c>
      <c r="H2" s="12" t="s">
        <v>4</v>
      </c>
      <c r="I2" s="8" t="s">
        <v>9</v>
      </c>
      <c r="J2" s="12" t="s">
        <v>11</v>
      </c>
      <c r="K2" s="45" t="s">
        <v>24</v>
      </c>
      <c r="L2" s="12" t="s">
        <v>25</v>
      </c>
      <c r="M2" s="9" t="s">
        <v>5</v>
      </c>
      <c r="N2" s="10" t="s">
        <v>10</v>
      </c>
      <c r="O2" s="38" t="s">
        <v>7</v>
      </c>
      <c r="P2" s="3"/>
      <c r="Q2" s="3"/>
      <c r="R2" s="4"/>
      <c r="S2" s="4"/>
      <c r="T2" s="4"/>
    </row>
    <row r="3" spans="1:20" ht="33.950000000000003" customHeight="1" thickBot="1" x14ac:dyDescent="0.35">
      <c r="A3" s="15">
        <v>1</v>
      </c>
      <c r="B3" s="17" t="s">
        <v>36</v>
      </c>
      <c r="C3" s="16" t="s">
        <v>16</v>
      </c>
      <c r="D3" s="16">
        <v>10</v>
      </c>
      <c r="E3" s="41">
        <v>9</v>
      </c>
      <c r="F3" s="12">
        <f>30*E3/10</f>
        <v>27</v>
      </c>
      <c r="G3" s="41">
        <v>9.9499999999999993</v>
      </c>
      <c r="H3" s="12">
        <f>30*G3/9.95</f>
        <v>30.000000000000004</v>
      </c>
      <c r="I3" s="42">
        <v>26.56</v>
      </c>
      <c r="J3" s="12">
        <f>20*25.89/I3</f>
        <v>19.495481927710841</v>
      </c>
      <c r="K3" s="45">
        <v>116.13</v>
      </c>
      <c r="L3" s="12">
        <f>20*116.13/K3</f>
        <v>20</v>
      </c>
      <c r="M3" s="9">
        <f>F3+H3+J3+L3</f>
        <v>96.495481927710841</v>
      </c>
      <c r="N3" s="11" t="s">
        <v>21</v>
      </c>
      <c r="O3" s="62" t="s">
        <v>18</v>
      </c>
      <c r="P3" s="3"/>
      <c r="Q3" s="3"/>
      <c r="R3" s="4"/>
      <c r="S3" s="4"/>
      <c r="T3" s="4"/>
    </row>
    <row r="4" spans="1:20" ht="33.950000000000003" customHeight="1" thickBot="1" x14ac:dyDescent="0.35">
      <c r="A4" s="15">
        <v>2</v>
      </c>
      <c r="B4" s="17" t="s">
        <v>31</v>
      </c>
      <c r="C4" s="16" t="s">
        <v>16</v>
      </c>
      <c r="D4" s="16">
        <v>11</v>
      </c>
      <c r="E4" s="41">
        <v>10</v>
      </c>
      <c r="F4" s="12">
        <f>30*E4/10</f>
        <v>30</v>
      </c>
      <c r="G4" s="41">
        <v>9.8000000000000007</v>
      </c>
      <c r="H4" s="12">
        <f>30*G4/9.95</f>
        <v>29.547738693467338</v>
      </c>
      <c r="I4" s="42">
        <v>27</v>
      </c>
      <c r="J4" s="12">
        <f>20*25.89/I4</f>
        <v>19.177777777777777</v>
      </c>
      <c r="K4" s="45">
        <v>135.24</v>
      </c>
      <c r="L4" s="12">
        <f>20*116.13/K4</f>
        <v>17.173913043478258</v>
      </c>
      <c r="M4" s="9">
        <f>F4+H4+J4+L4</f>
        <v>95.89942951472338</v>
      </c>
      <c r="N4" s="10" t="s">
        <v>21</v>
      </c>
      <c r="O4" s="86" t="s">
        <v>18</v>
      </c>
      <c r="P4" s="3"/>
      <c r="Q4" s="3"/>
      <c r="R4" s="4"/>
      <c r="S4" s="4"/>
      <c r="T4" s="4"/>
    </row>
    <row r="5" spans="1:20" ht="33.950000000000003" customHeight="1" thickBot="1" x14ac:dyDescent="0.35">
      <c r="A5" s="15">
        <v>3</v>
      </c>
      <c r="B5" s="17" t="s">
        <v>34</v>
      </c>
      <c r="C5" s="16" t="s">
        <v>20</v>
      </c>
      <c r="D5" s="16">
        <v>10</v>
      </c>
      <c r="E5" s="42">
        <v>9</v>
      </c>
      <c r="F5" s="12">
        <f>30*E5/10</f>
        <v>27</v>
      </c>
      <c r="G5" s="42">
        <v>9.5</v>
      </c>
      <c r="H5" s="12">
        <f>30*G5/9.95</f>
        <v>28.643216080402013</v>
      </c>
      <c r="I5" s="42">
        <v>26.83</v>
      </c>
      <c r="J5" s="12">
        <f>20*25.89/I5</f>
        <v>19.299291837495339</v>
      </c>
      <c r="K5" s="45">
        <v>126.66</v>
      </c>
      <c r="L5" s="12">
        <f>20*116.13/K5</f>
        <v>18.337280909521553</v>
      </c>
      <c r="M5" s="9">
        <f>F5+H5+J5+L5</f>
        <v>93.279788827418912</v>
      </c>
      <c r="N5" s="74" t="s">
        <v>22</v>
      </c>
      <c r="O5" s="89" t="s">
        <v>94</v>
      </c>
      <c r="P5" s="3"/>
      <c r="Q5" s="3"/>
      <c r="R5" s="4"/>
      <c r="S5" s="4"/>
      <c r="T5" s="4"/>
    </row>
    <row r="6" spans="1:20" ht="33.950000000000003" customHeight="1" thickBot="1" x14ac:dyDescent="0.35">
      <c r="A6" s="15">
        <v>4</v>
      </c>
      <c r="B6" s="17" t="s">
        <v>35</v>
      </c>
      <c r="C6" s="16" t="s">
        <v>14</v>
      </c>
      <c r="D6" s="16">
        <v>9</v>
      </c>
      <c r="E6" s="42">
        <v>9</v>
      </c>
      <c r="F6" s="12">
        <f>30*E6/10</f>
        <v>27</v>
      </c>
      <c r="G6" s="42">
        <v>8.9499999999999993</v>
      </c>
      <c r="H6" s="12">
        <f>30*G6/9.95</f>
        <v>26.984924623115578</v>
      </c>
      <c r="I6" s="42">
        <v>33.56</v>
      </c>
      <c r="J6" s="12">
        <f>20*25.89/I6</f>
        <v>15.42908224076281</v>
      </c>
      <c r="K6" s="45">
        <v>138.68</v>
      </c>
      <c r="L6" s="12">
        <f>20*116.13/K6</f>
        <v>16.747908854917796</v>
      </c>
      <c r="M6" s="9">
        <f>F6+H6+J6+L6</f>
        <v>86.16191571879618</v>
      </c>
      <c r="N6" s="74" t="s">
        <v>22</v>
      </c>
      <c r="O6" s="89" t="s">
        <v>93</v>
      </c>
      <c r="P6" s="3"/>
      <c r="Q6" s="3"/>
      <c r="R6" s="4"/>
      <c r="S6" s="4"/>
      <c r="T6" s="4"/>
    </row>
    <row r="7" spans="1:20" ht="33.950000000000003" customHeight="1" thickBot="1" x14ac:dyDescent="0.35">
      <c r="A7" s="15">
        <v>5</v>
      </c>
      <c r="B7" s="17" t="s">
        <v>29</v>
      </c>
      <c r="C7" s="17" t="s">
        <v>17</v>
      </c>
      <c r="D7" s="17">
        <v>10</v>
      </c>
      <c r="E7" s="43">
        <v>7</v>
      </c>
      <c r="F7" s="13">
        <v>21</v>
      </c>
      <c r="G7" s="43">
        <v>8.33</v>
      </c>
      <c r="H7" s="13">
        <v>25.12</v>
      </c>
      <c r="I7" s="44">
        <v>25.89</v>
      </c>
      <c r="J7" s="13">
        <v>20</v>
      </c>
      <c r="K7" s="46">
        <v>123.23</v>
      </c>
      <c r="L7" s="13">
        <v>18.850000000000001</v>
      </c>
      <c r="M7" s="9">
        <v>84.96</v>
      </c>
      <c r="N7" s="75" t="s">
        <v>23</v>
      </c>
      <c r="O7" s="89" t="s">
        <v>95</v>
      </c>
      <c r="P7" s="3"/>
      <c r="Q7" s="3"/>
      <c r="R7" s="4"/>
      <c r="S7" s="4"/>
      <c r="T7" s="4"/>
    </row>
    <row r="8" spans="1:20" ht="33.950000000000003" customHeight="1" thickBot="1" x14ac:dyDescent="0.35">
      <c r="A8" s="15">
        <v>6</v>
      </c>
      <c r="B8" s="17" t="s">
        <v>30</v>
      </c>
      <c r="C8" s="16" t="s">
        <v>17</v>
      </c>
      <c r="D8" s="16">
        <v>10</v>
      </c>
      <c r="E8" s="42">
        <v>8</v>
      </c>
      <c r="F8" s="12">
        <f>30*E8/10</f>
        <v>24</v>
      </c>
      <c r="G8" s="42">
        <v>7.16</v>
      </c>
      <c r="H8" s="12">
        <f>30*G8/9.95</f>
        <v>21.587939698492466</v>
      </c>
      <c r="I8" s="42">
        <v>29.94</v>
      </c>
      <c r="J8" s="12">
        <f>20*25.89/I8</f>
        <v>17.294589178356713</v>
      </c>
      <c r="K8" s="45">
        <v>123.48</v>
      </c>
      <c r="L8" s="12">
        <f>20*116.13/K8</f>
        <v>18.809523809523807</v>
      </c>
      <c r="M8" s="9">
        <f>F8+H8+J8+L8</f>
        <v>81.692052686372989</v>
      </c>
      <c r="N8" s="75" t="s">
        <v>23</v>
      </c>
      <c r="O8" s="89" t="s">
        <v>95</v>
      </c>
      <c r="P8" s="3"/>
      <c r="Q8" s="3"/>
      <c r="R8" s="4"/>
      <c r="S8" s="4"/>
      <c r="T8" s="4"/>
    </row>
    <row r="9" spans="1:20" ht="33.950000000000003" customHeight="1" thickBot="1" x14ac:dyDescent="0.35">
      <c r="A9" s="18">
        <v>7</v>
      </c>
      <c r="B9" s="17" t="s">
        <v>32</v>
      </c>
      <c r="C9" s="17" t="s">
        <v>12</v>
      </c>
      <c r="D9" s="16">
        <v>10</v>
      </c>
      <c r="E9" s="41">
        <v>9</v>
      </c>
      <c r="F9" s="12">
        <f>30*E9/10</f>
        <v>27</v>
      </c>
      <c r="G9" s="41">
        <v>7.23</v>
      </c>
      <c r="H9" s="12">
        <f>30*G9/9.95</f>
        <v>21.798994974874375</v>
      </c>
      <c r="I9" s="42">
        <v>38.25</v>
      </c>
      <c r="J9" s="12">
        <f>20*25.89/I9</f>
        <v>13.537254901960782</v>
      </c>
      <c r="K9" s="45">
        <v>131.41</v>
      </c>
      <c r="L9" s="12">
        <f>20*116.13/K9</f>
        <v>17.674453998934631</v>
      </c>
      <c r="M9" s="9">
        <f>F9+H9+J9+L9</f>
        <v>80.010703875769792</v>
      </c>
      <c r="N9" s="75" t="s">
        <v>23</v>
      </c>
      <c r="O9" s="89" t="s">
        <v>86</v>
      </c>
      <c r="P9" s="3"/>
      <c r="Q9" s="3"/>
      <c r="R9" s="4"/>
      <c r="S9" s="4"/>
      <c r="T9" s="4"/>
    </row>
    <row r="10" spans="1:20" ht="33.950000000000003" customHeight="1" thickBot="1" x14ac:dyDescent="0.35">
      <c r="A10" s="18">
        <v>8</v>
      </c>
      <c r="B10" s="17" t="s">
        <v>33</v>
      </c>
      <c r="C10" s="67" t="s">
        <v>103</v>
      </c>
      <c r="D10" s="16">
        <v>10</v>
      </c>
      <c r="E10" s="42">
        <v>6</v>
      </c>
      <c r="F10" s="12">
        <f>30*E10/10</f>
        <v>18</v>
      </c>
      <c r="G10" s="42">
        <v>7.37</v>
      </c>
      <c r="H10" s="12">
        <f>30*G10/9.95</f>
        <v>22.221105527638191</v>
      </c>
      <c r="I10" s="42">
        <v>36.22</v>
      </c>
      <c r="J10" s="12">
        <f>20*25.89/I10</f>
        <v>14.295969077857537</v>
      </c>
      <c r="K10" s="45">
        <v>147.05000000000001</v>
      </c>
      <c r="L10" s="12">
        <f>20*116.13/K10</f>
        <v>15.794627677660658</v>
      </c>
      <c r="M10" s="9">
        <f>F10+H10+J10+L10</f>
        <v>70.311702283156379</v>
      </c>
      <c r="N10" s="75" t="s">
        <v>23</v>
      </c>
      <c r="O10" s="89" t="s">
        <v>89</v>
      </c>
      <c r="P10" s="3"/>
      <c r="Q10" s="3"/>
      <c r="R10" s="4"/>
      <c r="S10" s="4"/>
      <c r="T10" s="4"/>
    </row>
  </sheetData>
  <sortState ref="B4:M10">
    <sortCondition descending="1" ref="M4:M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мальчики 7-8 кл  </vt:lpstr>
      <vt:lpstr>девочки 7-8 кл </vt:lpstr>
      <vt:lpstr>юноши 9-11 кл</vt:lpstr>
      <vt:lpstr>девушки 9-11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2021-11-18T06:20:14Z</dcterms:modified>
</cp:coreProperties>
</file>