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1670" windowHeight="5415" activeTab="1"/>
  </bookViews>
  <sheets>
    <sheet name="Лист1" sheetId="1" r:id="rId1"/>
    <sheet name="Лист2" sheetId="2" r:id="rId2"/>
    <sheet name="Лист3" sheetId="3" r:id="rId3"/>
  </sheets>
  <definedNames>
    <definedName name="список">Лист3!$A$1:$A$7</definedName>
  </definedNames>
  <calcPr calcId="124519"/>
</workbook>
</file>

<file path=xl/calcChain.xml><?xml version="1.0" encoding="utf-8"?>
<calcChain xmlns="http://schemas.openxmlformats.org/spreadsheetml/2006/main">
  <c r="G33" i="2"/>
  <c r="G27"/>
  <c r="G31" s="1"/>
  <c r="F27"/>
  <c r="G30" s="1"/>
  <c r="G35" s="1"/>
  <c r="E27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6"/>
  <c r="D27" s="1"/>
  <c r="J6" i="1"/>
  <c r="H27" i="2" l="1"/>
  <c r="G32" s="1"/>
  <c r="D34"/>
  <c r="D30"/>
  <c r="D35" l="1"/>
  <c r="G34"/>
</calcChain>
</file>

<file path=xl/sharedStrings.xml><?xml version="1.0" encoding="utf-8"?>
<sst xmlns="http://schemas.openxmlformats.org/spreadsheetml/2006/main" count="73" uniqueCount="51">
  <si>
    <t>н</t>
  </si>
  <si>
    <t>№ п/п</t>
  </si>
  <si>
    <t>ФИО</t>
  </si>
  <si>
    <t>Индивидуальный показатель</t>
  </si>
  <si>
    <t>"5"</t>
  </si>
  <si>
    <t>"5" и "4"</t>
  </si>
  <si>
    <t>"4"</t>
  </si>
  <si>
    <t>"4" и "3"</t>
  </si>
  <si>
    <t>"3"</t>
  </si>
  <si>
    <t>"3" и "2"</t>
  </si>
  <si>
    <t>"2"</t>
  </si>
  <si>
    <t>Промежуточные параметры</t>
  </si>
  <si>
    <t>ИРВ</t>
  </si>
  <si>
    <t>ИТОГО</t>
  </si>
  <si>
    <t>ИУСВ</t>
  </si>
  <si>
    <t>ИНЕУСП</t>
  </si>
  <si>
    <t>Способности учащегося</t>
  </si>
  <si>
    <t>оценка учителя</t>
  </si>
  <si>
    <t>Кол-во заданий всего (Д)</t>
  </si>
  <si>
    <t>Объективность оценок</t>
  </si>
  <si>
    <t>Оценка результативности</t>
  </si>
  <si>
    <t>НЕУСП</t>
  </si>
  <si>
    <t xml:space="preserve">Адаубаева А </t>
  </si>
  <si>
    <t xml:space="preserve">Бикчурина А </t>
  </si>
  <si>
    <t xml:space="preserve">Бисембаев Т </t>
  </si>
  <si>
    <t xml:space="preserve">Ганина В </t>
  </si>
  <si>
    <t>Голец В</t>
  </si>
  <si>
    <t xml:space="preserve">Денисова Т </t>
  </si>
  <si>
    <t>Жарков А</t>
  </si>
  <si>
    <t>Клаптенко К</t>
  </si>
  <si>
    <t>Кульжанов С</t>
  </si>
  <si>
    <t>Маврина М</t>
  </si>
  <si>
    <t>Маключенко А</t>
  </si>
  <si>
    <t>Недорезов С</t>
  </si>
  <si>
    <t>Павлов С</t>
  </si>
  <si>
    <t>Петрова М</t>
  </si>
  <si>
    <t>Сазонова А</t>
  </si>
  <si>
    <t>Сандугулова А</t>
  </si>
  <si>
    <t>Слизкова А</t>
  </si>
  <si>
    <t>Токарева С</t>
  </si>
  <si>
    <t>Тульский А</t>
  </si>
  <si>
    <t>Ямалиев Н</t>
  </si>
  <si>
    <t>Урмашева А</t>
  </si>
  <si>
    <t>(С)</t>
  </si>
  <si>
    <t>(Д)</t>
  </si>
  <si>
    <t>(Ф)</t>
  </si>
  <si>
    <t>Кол-во выполненных (Ф)</t>
  </si>
  <si>
    <t>Индивидуальная оценка результативности (ОЦ)</t>
  </si>
  <si>
    <t>РЕЗ(общая) выполненной работы</t>
  </si>
  <si>
    <t>УСВ (работа с "сильными" уч-ся</t>
  </si>
  <si>
    <t>УРВ(уровень реал.учеб.возмож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</si>
</sst>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J6"/>
  <sheetViews>
    <sheetView workbookViewId="0">
      <selection activeCell="J6" sqref="J6"/>
    </sheetView>
  </sheetViews>
  <sheetFormatPr defaultRowHeight="15"/>
  <sheetData>
    <row r="6" spans="2:10">
      <c r="B6">
        <v>1</v>
      </c>
      <c r="C6">
        <v>0</v>
      </c>
      <c r="D6" t="s">
        <v>0</v>
      </c>
      <c r="E6">
        <v>0</v>
      </c>
      <c r="F6">
        <v>1</v>
      </c>
      <c r="G6">
        <v>1</v>
      </c>
      <c r="H6" t="s">
        <v>0</v>
      </c>
      <c r="I6">
        <v>0</v>
      </c>
      <c r="J6">
        <f>SUM(B6:I6)</f>
        <v>3</v>
      </c>
    </row>
  </sheetData>
  <conditionalFormatting sqref="J6">
    <cfRule type="colorScale" priority="2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B6:J6">
    <cfRule type="colorScale" priority="1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35"/>
  <sheetViews>
    <sheetView tabSelected="1" workbookViewId="0">
      <selection activeCell="E6" sqref="E6"/>
    </sheetView>
  </sheetViews>
  <sheetFormatPr defaultRowHeight="15"/>
  <cols>
    <col min="1" max="1" width="6.140625" style="1" customWidth="1"/>
    <col min="2" max="2" width="13.28515625" style="1" customWidth="1"/>
    <col min="3" max="3" width="14" style="1" customWidth="1"/>
    <col min="4" max="4" width="11.28515625" style="1" customWidth="1"/>
    <col min="5" max="5" width="16" style="1" customWidth="1"/>
    <col min="6" max="6" width="16.85546875" style="1" customWidth="1"/>
    <col min="7" max="7" width="11.42578125" style="1" bestFit="1" customWidth="1"/>
    <col min="8" max="8" width="17.42578125" style="1" customWidth="1"/>
    <col min="9" max="10" width="9.140625" style="1"/>
    <col min="11" max="11" width="10" style="1" bestFit="1" customWidth="1"/>
    <col min="12" max="16384" width="9.140625" style="1"/>
  </cols>
  <sheetData>
    <row r="2" spans="1:8" ht="6" customHeight="1"/>
    <row r="3" spans="1:8" ht="15.75" customHeight="1">
      <c r="C3" s="8" t="s">
        <v>16</v>
      </c>
      <c r="D3" s="8"/>
    </row>
    <row r="4" spans="1:8" hidden="1"/>
    <row r="5" spans="1:8" ht="63" customHeight="1">
      <c r="A5" s="1" t="s">
        <v>1</v>
      </c>
      <c r="B5" s="2" t="s">
        <v>2</v>
      </c>
      <c r="C5" s="1" t="s">
        <v>3</v>
      </c>
      <c r="D5" s="1" t="s">
        <v>11</v>
      </c>
      <c r="E5" s="1" t="s">
        <v>18</v>
      </c>
      <c r="F5" s="1" t="s">
        <v>46</v>
      </c>
      <c r="G5" s="1" t="s">
        <v>17</v>
      </c>
      <c r="H5" s="1" t="s">
        <v>47</v>
      </c>
    </row>
    <row r="6" spans="1:8" ht="18.75" customHeight="1">
      <c r="A6" s="1">
        <v>1</v>
      </c>
      <c r="B6" s="5" t="s">
        <v>22</v>
      </c>
      <c r="C6" s="1" t="s">
        <v>7</v>
      </c>
      <c r="D6" s="1">
        <f>IF(C6=Лист3!$A$1,5,IF(C6=Лист3!$A$2,4.5,IF(C6=Лист3!$A$3,4,IF(C6=Лист3!$A$4,3.5,IF(C6=Лист3!$A$5,3,IF(C6=Лист3!$A$6,2.5,IF(C6=Лист3!$A$7,2,0)))))))</f>
        <v>3.5</v>
      </c>
      <c r="E6" s="1">
        <v>6</v>
      </c>
      <c r="F6" s="1">
        <v>3</v>
      </c>
      <c r="G6" s="1">
        <v>3</v>
      </c>
      <c r="H6" s="4">
        <f>F6*5/E6</f>
        <v>2.5</v>
      </c>
    </row>
    <row r="7" spans="1:8">
      <c r="A7" s="1">
        <v>2</v>
      </c>
      <c r="B7" s="5" t="s">
        <v>23</v>
      </c>
      <c r="C7" s="1" t="s">
        <v>5</v>
      </c>
      <c r="D7" s="1">
        <f>IF(C7=Лист3!$A$1,5,IF(C7=Лист3!$A$2,4.5,IF(C7=Лист3!$A$3,4,IF(C7=Лист3!$A$4,3.5,IF(C7=Лист3!$A$5,3,IF(C7=Лист3!$A$6,2.5,IF(C7=Лист3!$A$7,2,0)))))))</f>
        <v>4.5</v>
      </c>
      <c r="E7" s="1">
        <v>6</v>
      </c>
      <c r="F7" s="1">
        <v>2</v>
      </c>
      <c r="G7" s="1">
        <v>3</v>
      </c>
      <c r="H7" s="4">
        <f t="shared" ref="H7:H26" si="0">F7*5/E7</f>
        <v>1.6666666666666667</v>
      </c>
    </row>
    <row r="8" spans="1:8">
      <c r="A8" s="1">
        <v>3</v>
      </c>
      <c r="B8" s="5" t="s">
        <v>24</v>
      </c>
      <c r="C8" s="1" t="s">
        <v>5</v>
      </c>
      <c r="D8" s="1">
        <f>IF(C8=Лист3!$A$1,5,IF(C8=Лист3!$A$2,4.5,IF(C8=Лист3!$A$3,4,IF(C8=Лист3!$A$4,3.5,IF(C8=Лист3!$A$5,3,IF(C8=Лист3!$A$6,2.5,IF(C8=Лист3!$A$7,2,0)))))))</f>
        <v>4.5</v>
      </c>
      <c r="E8" s="1">
        <v>6</v>
      </c>
      <c r="F8" s="1">
        <v>6</v>
      </c>
      <c r="G8" s="1">
        <v>5</v>
      </c>
      <c r="H8" s="4">
        <f t="shared" si="0"/>
        <v>5</v>
      </c>
    </row>
    <row r="9" spans="1:8">
      <c r="A9" s="1">
        <v>4</v>
      </c>
      <c r="B9" s="5" t="s">
        <v>25</v>
      </c>
      <c r="C9" s="1" t="s">
        <v>5</v>
      </c>
      <c r="D9" s="1">
        <f>IF(C9=Лист3!$A$1,5,IF(C9=Лист3!$A$2,4.5,IF(C9=Лист3!$A$3,4,IF(C9=Лист3!$A$4,3.5,IF(C9=Лист3!$A$5,3,IF(C9=Лист3!$A$6,2.5,IF(C9=Лист3!$A$7,2,0)))))))</f>
        <v>4.5</v>
      </c>
      <c r="E9" s="1">
        <v>6</v>
      </c>
      <c r="F9" s="1">
        <v>6</v>
      </c>
      <c r="G9" s="1">
        <v>5</v>
      </c>
      <c r="H9" s="4">
        <f t="shared" si="0"/>
        <v>5</v>
      </c>
    </row>
    <row r="10" spans="1:8">
      <c r="A10" s="1">
        <v>5</v>
      </c>
      <c r="B10" s="5" t="s">
        <v>26</v>
      </c>
      <c r="C10" s="1" t="s">
        <v>6</v>
      </c>
      <c r="D10" s="1">
        <f>IF(C10=Лист3!$A$1,5,IF(C10=Лист3!$A$2,4.5,IF(C10=Лист3!$A$3,4,IF(C10=Лист3!$A$4,3.5,IF(C10=Лист3!$A$5,3,IF(C10=Лист3!$A$6,2.5,IF(C10=Лист3!$A$7,2,0)))))))</f>
        <v>4</v>
      </c>
      <c r="E10" s="1">
        <v>6</v>
      </c>
      <c r="F10" s="1">
        <v>5</v>
      </c>
      <c r="G10" s="1">
        <v>4</v>
      </c>
      <c r="H10" s="4">
        <f t="shared" si="0"/>
        <v>4.166666666666667</v>
      </c>
    </row>
    <row r="11" spans="1:8">
      <c r="A11" s="1">
        <v>6</v>
      </c>
      <c r="B11" s="5" t="s">
        <v>27</v>
      </c>
      <c r="C11" s="1" t="s">
        <v>7</v>
      </c>
      <c r="D11" s="1">
        <f>IF(C11=Лист3!$A$1,5,IF(C11=Лист3!$A$2,4.5,IF(C11=Лист3!$A$3,4,IF(C11=Лист3!$A$4,3.5,IF(C11=Лист3!$A$5,3,IF(C11=Лист3!$A$6,2.5,IF(C11=Лист3!$A$7,2,0)))))))</f>
        <v>3.5</v>
      </c>
      <c r="E11" s="1">
        <v>6</v>
      </c>
      <c r="F11" s="1">
        <v>5</v>
      </c>
      <c r="G11" s="1">
        <v>4</v>
      </c>
      <c r="H11" s="4">
        <f t="shared" si="0"/>
        <v>4.166666666666667</v>
      </c>
    </row>
    <row r="12" spans="1:8">
      <c r="A12" s="1">
        <v>7</v>
      </c>
      <c r="B12" s="5" t="s">
        <v>28</v>
      </c>
      <c r="C12" s="1" t="s">
        <v>5</v>
      </c>
      <c r="D12" s="1">
        <f>IF(C12=Лист3!$A$1,5,IF(C12=Лист3!$A$2,4.5,IF(C12=Лист3!$A$3,4,IF(C12=Лист3!$A$4,3.5,IF(C12=Лист3!$A$5,3,IF(C12=Лист3!$A$6,2.5,IF(C12=Лист3!$A$7,2,0)))))))</f>
        <v>4.5</v>
      </c>
      <c r="E12" s="1">
        <v>6</v>
      </c>
      <c r="F12" s="1">
        <v>5</v>
      </c>
      <c r="G12" s="1">
        <v>4</v>
      </c>
      <c r="H12" s="4">
        <f t="shared" si="0"/>
        <v>4.166666666666667</v>
      </c>
    </row>
    <row r="13" spans="1:8">
      <c r="A13" s="1">
        <v>8</v>
      </c>
      <c r="B13" s="5" t="s">
        <v>29</v>
      </c>
      <c r="C13" s="1" t="s">
        <v>7</v>
      </c>
      <c r="D13" s="1">
        <f>IF(C13=Лист3!$A$1,5,IF(C13=Лист3!$A$2,4.5,IF(C13=Лист3!$A$3,4,IF(C13=Лист3!$A$4,3.5,IF(C13=Лист3!$A$5,3,IF(C13=Лист3!$A$6,2.5,IF(C13=Лист3!$A$7,2,0)))))))</f>
        <v>3.5</v>
      </c>
      <c r="E13" s="1">
        <v>6</v>
      </c>
      <c r="F13" s="1">
        <v>6</v>
      </c>
      <c r="G13" s="1">
        <v>5</v>
      </c>
      <c r="H13" s="4">
        <f t="shared" si="0"/>
        <v>5</v>
      </c>
    </row>
    <row r="14" spans="1:8">
      <c r="A14" s="1">
        <v>9</v>
      </c>
      <c r="B14" s="5" t="s">
        <v>30</v>
      </c>
      <c r="C14" s="1" t="s">
        <v>8</v>
      </c>
      <c r="D14" s="1">
        <f>IF(C14=Лист3!$A$1,5,IF(C14=Лист3!$A$2,4.5,IF(C14=Лист3!$A$3,4,IF(C14=Лист3!$A$4,3.5,IF(C14=Лист3!$A$5,3,IF(C14=Лист3!$A$6,2.5,IF(C14=Лист3!$A$7,2,0)))))))</f>
        <v>3</v>
      </c>
      <c r="E14" s="1">
        <v>6</v>
      </c>
      <c r="F14" s="1">
        <v>2</v>
      </c>
      <c r="G14" s="1">
        <v>3</v>
      </c>
      <c r="H14" s="4">
        <f t="shared" si="0"/>
        <v>1.6666666666666667</v>
      </c>
    </row>
    <row r="15" spans="1:8">
      <c r="A15" s="1">
        <v>10</v>
      </c>
      <c r="B15" s="5" t="s">
        <v>31</v>
      </c>
      <c r="C15" s="1" t="s">
        <v>5</v>
      </c>
      <c r="D15" s="1">
        <f>IF(C15=Лист3!$A$1,5,IF(C15=Лист3!$A$2,4.5,IF(C15=Лист3!$A$3,4,IF(C15=Лист3!$A$4,3.5,IF(C15=Лист3!$A$5,3,IF(C15=Лист3!$A$6,2.5,IF(C15=Лист3!$A$7,2,0)))))))</f>
        <v>4.5</v>
      </c>
      <c r="E15" s="1">
        <v>6</v>
      </c>
      <c r="F15" s="1">
        <v>5</v>
      </c>
      <c r="G15" s="1">
        <v>4</v>
      </c>
      <c r="H15" s="4">
        <f t="shared" si="0"/>
        <v>4.166666666666667</v>
      </c>
    </row>
    <row r="16" spans="1:8">
      <c r="A16" s="1">
        <v>11</v>
      </c>
      <c r="B16" s="5" t="s">
        <v>32</v>
      </c>
      <c r="C16" s="1" t="s">
        <v>5</v>
      </c>
      <c r="D16" s="1">
        <f>IF(C16=Лист3!$A$1,5,IF(C16=Лист3!$A$2,4.5,IF(C16=Лист3!$A$3,4,IF(C16=Лист3!$A$4,3.5,IF(C16=Лист3!$A$5,3,IF(C16=Лист3!$A$6,2.5,IF(C16=Лист3!$A$7,2,0)))))))</f>
        <v>4.5</v>
      </c>
      <c r="E16" s="1">
        <v>6</v>
      </c>
      <c r="F16" s="1">
        <v>6</v>
      </c>
      <c r="G16" s="1">
        <v>5</v>
      </c>
      <c r="H16" s="4">
        <f t="shared" si="0"/>
        <v>5</v>
      </c>
    </row>
    <row r="17" spans="1:8">
      <c r="A17" s="1">
        <v>12</v>
      </c>
      <c r="B17" s="5" t="s">
        <v>33</v>
      </c>
      <c r="C17" s="1" t="s">
        <v>7</v>
      </c>
      <c r="D17" s="1">
        <f>IF(C17=Лист3!$A$1,5,IF(C17=Лист3!$A$2,4.5,IF(C17=Лист3!$A$3,4,IF(C17=Лист3!$A$4,3.5,IF(C17=Лист3!$A$5,3,IF(C17=Лист3!$A$6,2.5,IF(C17=Лист3!$A$7,2,0)))))))</f>
        <v>3.5</v>
      </c>
      <c r="E17" s="1">
        <v>6</v>
      </c>
      <c r="F17" s="1">
        <v>6</v>
      </c>
      <c r="G17" s="1">
        <v>5</v>
      </c>
      <c r="H17" s="4">
        <f t="shared" si="0"/>
        <v>5</v>
      </c>
    </row>
    <row r="18" spans="1:8">
      <c r="A18" s="1">
        <v>13</v>
      </c>
      <c r="B18" s="5" t="s">
        <v>34</v>
      </c>
      <c r="C18" s="1" t="s">
        <v>8</v>
      </c>
      <c r="D18" s="1">
        <f>IF(C18=Лист3!$A$1,5,IF(C18=Лист3!$A$2,4.5,IF(C18=Лист3!$A$3,4,IF(C18=Лист3!$A$4,3.5,IF(C18=Лист3!$A$5,3,IF(C18=Лист3!$A$6,2.5,IF(C18=Лист3!$A$7,2,0)))))))</f>
        <v>3</v>
      </c>
      <c r="E18" s="1">
        <v>6</v>
      </c>
      <c r="F18" s="1">
        <v>3</v>
      </c>
      <c r="G18" s="1">
        <v>3</v>
      </c>
      <c r="H18" s="4">
        <f t="shared" si="0"/>
        <v>2.5</v>
      </c>
    </row>
    <row r="19" spans="1:8">
      <c r="A19" s="1">
        <v>14</v>
      </c>
      <c r="B19" s="5" t="s">
        <v>35</v>
      </c>
      <c r="C19" s="1" t="s">
        <v>7</v>
      </c>
      <c r="D19" s="1">
        <f>IF(C19=Лист3!$A$1,5,IF(C19=Лист3!$A$2,4.5,IF(C19=Лист3!$A$3,4,IF(C19=Лист3!$A$4,3.5,IF(C19=Лист3!$A$5,3,IF(C19=Лист3!$A$6,2.5,IF(C19=Лист3!$A$7,2,0)))))))</f>
        <v>3.5</v>
      </c>
      <c r="E19" s="1">
        <v>6</v>
      </c>
      <c r="F19" s="1">
        <v>5</v>
      </c>
      <c r="G19" s="1">
        <v>4</v>
      </c>
      <c r="H19" s="4">
        <f t="shared" si="0"/>
        <v>4.166666666666667</v>
      </c>
    </row>
    <row r="20" spans="1:8">
      <c r="A20" s="1">
        <v>15</v>
      </c>
      <c r="B20" s="5" t="s">
        <v>36</v>
      </c>
      <c r="C20" s="1" t="s">
        <v>7</v>
      </c>
      <c r="D20" s="1">
        <f>IF(C20=Лист3!$A$1,5,IF(C20=Лист3!$A$2,4.5,IF(C20=Лист3!$A$3,4,IF(C20=Лист3!$A$4,3.5,IF(C20=Лист3!$A$5,3,IF(C20=Лист3!$A$6,2.5,IF(C20=Лист3!$A$7,2,0)))))))</f>
        <v>3.5</v>
      </c>
      <c r="E20" s="1">
        <v>6</v>
      </c>
      <c r="F20" s="1">
        <v>5</v>
      </c>
      <c r="G20" s="1">
        <v>4</v>
      </c>
      <c r="H20" s="4">
        <f t="shared" si="0"/>
        <v>4.166666666666667</v>
      </c>
    </row>
    <row r="21" spans="1:8">
      <c r="A21" s="1">
        <v>16</v>
      </c>
      <c r="B21" s="5" t="s">
        <v>37</v>
      </c>
      <c r="C21" s="1" t="s">
        <v>9</v>
      </c>
      <c r="D21" s="1">
        <f>IF(C21=Лист3!$A$1,5,IF(C21=Лист3!$A$2,4.5,IF(C21=Лист3!$A$3,4,IF(C21=Лист3!$A$4,3.5,IF(C21=Лист3!$A$5,3,IF(C21=Лист3!$A$6,2.5,IF(C21=Лист3!$A$7,2,0)))))))</f>
        <v>2.5</v>
      </c>
      <c r="E21" s="1">
        <v>6</v>
      </c>
      <c r="F21" s="1">
        <v>2</v>
      </c>
      <c r="G21" s="1">
        <v>2</v>
      </c>
      <c r="H21" s="4">
        <f t="shared" si="0"/>
        <v>1.6666666666666667</v>
      </c>
    </row>
    <row r="22" spans="1:8">
      <c r="A22" s="1">
        <v>17</v>
      </c>
      <c r="B22" s="5" t="s">
        <v>38</v>
      </c>
      <c r="C22" s="1" t="s">
        <v>8</v>
      </c>
      <c r="D22" s="1">
        <f>IF(C22=Лист3!$A$1,5,IF(C22=Лист3!$A$2,4.5,IF(C22=Лист3!$A$3,4,IF(C22=Лист3!$A$4,3.5,IF(C22=Лист3!$A$5,3,IF(C22=Лист3!$A$6,2.5,IF(C22=Лист3!$A$7,2,0)))))))</f>
        <v>3</v>
      </c>
      <c r="E22" s="1">
        <v>6</v>
      </c>
      <c r="F22" s="1">
        <v>1</v>
      </c>
      <c r="G22" s="1">
        <v>2</v>
      </c>
      <c r="H22" s="4">
        <f t="shared" si="0"/>
        <v>0.83333333333333337</v>
      </c>
    </row>
    <row r="23" spans="1:8">
      <c r="A23" s="1">
        <v>18</v>
      </c>
      <c r="B23" s="5" t="s">
        <v>39</v>
      </c>
      <c r="C23" s="1" t="s">
        <v>5</v>
      </c>
      <c r="D23" s="1">
        <f>IF(C23=Лист3!$A$1,5,IF(C23=Лист3!$A$2,4.5,IF(C23=Лист3!$A$3,4,IF(C23=Лист3!$A$4,3.5,IF(C23=Лист3!$A$5,3,IF(C23=Лист3!$A$6,2.5,IF(C23=Лист3!$A$7,2,0)))))))</f>
        <v>4.5</v>
      </c>
      <c r="E23" s="1">
        <v>6</v>
      </c>
      <c r="F23" s="1">
        <v>2</v>
      </c>
      <c r="G23" s="1">
        <v>3</v>
      </c>
      <c r="H23" s="4">
        <f t="shared" si="0"/>
        <v>1.6666666666666667</v>
      </c>
    </row>
    <row r="24" spans="1:8">
      <c r="A24" s="1">
        <v>19</v>
      </c>
      <c r="B24" s="5" t="s">
        <v>40</v>
      </c>
      <c r="C24" s="1" t="s">
        <v>8</v>
      </c>
      <c r="D24" s="1">
        <f>IF(C24=Лист3!$A$1,5,IF(C24=Лист3!$A$2,4.5,IF(C24=Лист3!$A$3,4,IF(C24=Лист3!$A$4,3.5,IF(C24=Лист3!$A$5,3,IF(C24=Лист3!$A$6,2.5,IF(C24=Лист3!$A$7,2,0)))))))</f>
        <v>3</v>
      </c>
      <c r="E24" s="1">
        <v>6</v>
      </c>
      <c r="F24" s="1">
        <v>3</v>
      </c>
      <c r="G24" s="1">
        <v>3</v>
      </c>
      <c r="H24" s="4">
        <f t="shared" si="0"/>
        <v>2.5</v>
      </c>
    </row>
    <row r="25" spans="1:8">
      <c r="A25" s="1">
        <v>20</v>
      </c>
      <c r="B25" s="5" t="s">
        <v>41</v>
      </c>
      <c r="C25" s="1" t="s">
        <v>7</v>
      </c>
      <c r="D25" s="1">
        <f>IF(C25=Лист3!$A$1,5,IF(C25=Лист3!$A$2,4.5,IF(C25=Лист3!$A$3,4,IF(C25=Лист3!$A$4,3.5,IF(C25=Лист3!$A$5,3,IF(C25=Лист3!$A$6,2.5,IF(C25=Лист3!$A$7,2,0)))))))</f>
        <v>3.5</v>
      </c>
      <c r="E25" s="1">
        <v>6</v>
      </c>
      <c r="F25" s="1">
        <v>5</v>
      </c>
      <c r="G25" s="1">
        <v>4</v>
      </c>
      <c r="H25" s="4">
        <f t="shared" si="0"/>
        <v>4.166666666666667</v>
      </c>
    </row>
    <row r="26" spans="1:8">
      <c r="A26" s="1">
        <v>21</v>
      </c>
      <c r="B26" s="5" t="s">
        <v>42</v>
      </c>
      <c r="C26" s="1" t="s">
        <v>5</v>
      </c>
      <c r="D26" s="1">
        <f>IF(C26=Лист3!$A$1,5,IF(C26=Лист3!$A$2,4.5,IF(C26=Лист3!$A$3,4,IF(C26=Лист3!$A$4,3.5,IF(C26=Лист3!$A$5,3,IF(C26=Лист3!$A$6,2.5,IF(C26=Лист3!$A$7,2,0)))))))</f>
        <v>4.5</v>
      </c>
      <c r="E26" s="1">
        <v>6</v>
      </c>
      <c r="F26" s="1">
        <v>5</v>
      </c>
      <c r="G26" s="1">
        <v>4</v>
      </c>
      <c r="H26" s="4">
        <f t="shared" si="0"/>
        <v>4.166666666666667</v>
      </c>
    </row>
    <row r="27" spans="1:8">
      <c r="B27" s="1" t="s">
        <v>13</v>
      </c>
      <c r="D27" s="1">
        <f>SUM(D6:D26)</f>
        <v>79</v>
      </c>
      <c r="E27" s="1">
        <f>SUM(E6:E26)</f>
        <v>126</v>
      </c>
      <c r="F27" s="1">
        <f t="shared" ref="F27" si="1">SUM(F6:F26)</f>
        <v>88</v>
      </c>
      <c r="G27" s="1">
        <f t="shared" ref="G27" si="2">SUM(G6:G26)</f>
        <v>79</v>
      </c>
      <c r="H27" s="4">
        <f t="shared" ref="H27" si="3">SUM(H6:H26)</f>
        <v>73.333333333333343</v>
      </c>
    </row>
    <row r="28" spans="1:8">
      <c r="D28" s="6" t="s">
        <v>43</v>
      </c>
      <c r="E28" s="6" t="s">
        <v>44</v>
      </c>
      <c r="F28" s="6" t="s">
        <v>45</v>
      </c>
    </row>
    <row r="30" spans="1:8" ht="48.75" customHeight="1">
      <c r="C30" s="1" t="s">
        <v>12</v>
      </c>
      <c r="D30" s="3">
        <f>D27/(5*COUNTIF(D6:D26,"&gt;0"))</f>
        <v>0.75238095238095237</v>
      </c>
      <c r="F30" s="1" t="s">
        <v>48</v>
      </c>
      <c r="G30" s="7">
        <f>F27*100/E27</f>
        <v>69.841269841269835</v>
      </c>
    </row>
    <row r="31" spans="1:8" ht="36.75" customHeight="1">
      <c r="F31" s="1" t="s">
        <v>19</v>
      </c>
      <c r="G31" s="7">
        <f>(G27*100)/(5*A26)</f>
        <v>75.238095238095241</v>
      </c>
    </row>
    <row r="32" spans="1:8" ht="36" customHeight="1">
      <c r="F32" s="1" t="s">
        <v>20</v>
      </c>
      <c r="G32" s="4">
        <f>(H27*100)/(5*A26)</f>
        <v>69.841269841269849</v>
      </c>
    </row>
    <row r="33" spans="3:7" ht="33" customHeight="1">
      <c r="F33" s="1" t="s">
        <v>49</v>
      </c>
      <c r="G33" s="4">
        <f>(COUNTIF(G6:G26,4)+COUNTIF(G6:G26,5))*100/A26</f>
        <v>61.904761904761905</v>
      </c>
    </row>
    <row r="34" spans="3:7" ht="45">
      <c r="C34" s="1" t="s">
        <v>14</v>
      </c>
      <c r="D34" s="3">
        <f>COUNTIF(D6:D26,"&gt;3,5")/COUNTIF(D6:D26,"&gt;0")</f>
        <v>0.42857142857142855</v>
      </c>
      <c r="F34" s="1" t="s">
        <v>50</v>
      </c>
      <c r="G34" s="4">
        <f>G30/D30</f>
        <v>92.827004219409275</v>
      </c>
    </row>
    <row r="35" spans="3:7">
      <c r="C35" s="1" t="s">
        <v>15</v>
      </c>
      <c r="D35" s="3">
        <f>100%-D30</f>
        <v>0.24761904761904763</v>
      </c>
      <c r="F35" s="1" t="s">
        <v>21</v>
      </c>
      <c r="G35" s="4">
        <f>100-G30</f>
        <v>30.158730158730165</v>
      </c>
    </row>
  </sheetData>
  <mergeCells count="1">
    <mergeCell ref="C3:D3"/>
  </mergeCells>
  <dataValidations count="1">
    <dataValidation type="list" allowBlank="1" showInputMessage="1" showErrorMessage="1" sqref="C6:C26">
      <formula1>список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A2" sqref="A2"/>
    </sheetView>
  </sheetViews>
  <sheetFormatPr defaultRowHeight="15"/>
  <sheetData>
    <row r="1" spans="1:4">
      <c r="A1" s="1" t="s">
        <v>4</v>
      </c>
      <c r="D1" s="1"/>
    </row>
    <row r="2" spans="1:4">
      <c r="A2" s="1" t="s">
        <v>5</v>
      </c>
      <c r="D2" s="1"/>
    </row>
    <row r="3" spans="1:4">
      <c r="A3" s="1" t="s">
        <v>6</v>
      </c>
      <c r="D3" s="1"/>
    </row>
    <row r="4" spans="1:4">
      <c r="A4" s="1" t="s">
        <v>7</v>
      </c>
      <c r="D4" s="1"/>
    </row>
    <row r="5" spans="1:4">
      <c r="A5" s="1" t="s">
        <v>8</v>
      </c>
      <c r="D5" s="1"/>
    </row>
    <row r="6" spans="1:4">
      <c r="A6" s="1" t="s">
        <v>9</v>
      </c>
      <c r="D6" s="1"/>
    </row>
    <row r="7" spans="1:4">
      <c r="A7" s="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список</vt:lpstr>
    </vt:vector>
  </TitlesOfParts>
  <Company>BEST XP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Каб15Учитель</dc:creator>
  <cp:lastModifiedBy>Сулейманова ИВ</cp:lastModifiedBy>
  <dcterms:created xsi:type="dcterms:W3CDTF">2015-04-13T06:50:33Z</dcterms:created>
  <dcterms:modified xsi:type="dcterms:W3CDTF">2015-11-18T07:05:54Z</dcterms:modified>
</cp:coreProperties>
</file>